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rdeaux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<sst xmlns="http://schemas.openxmlformats.org/spreadsheetml/2006/main" count="118" uniqueCount="118">
  <si>
    <t xml:space="preserve">BUDGET PREVISIONNEL 2024</t>
  </si>
  <si>
    <t xml:space="preserve">BUDGET REALISE 2024</t>
  </si>
  <si>
    <t xml:space="preserve">Dépenses (A)</t>
  </si>
  <si>
    <t xml:space="preserve">Recettes (B)</t>
  </si>
  <si>
    <t xml:space="preserve">Subvention ASCE (B-A)</t>
  </si>
  <si>
    <t xml:space="preserve">Budget proposé AG</t>
  </si>
  <si>
    <t xml:space="preserve">Dépenses</t>
  </si>
  <si>
    <t xml:space="preserve">Recettes</t>
  </si>
  <si>
    <t xml:space="preserve">Budget</t>
  </si>
  <si>
    <t xml:space="preserve">ECART</t>
  </si>
  <si>
    <t xml:space="preserve">FONCTIONNEMENT ASCE</t>
  </si>
  <si>
    <t xml:space="preserve">Cotisations ASCE</t>
  </si>
  <si>
    <t xml:space="preserve">Dotation FNASCE 2023</t>
  </si>
  <si>
    <t xml:space="preserve">Aide complémentaire FNASCE utilisation logiciel Alias </t>
  </si>
  <si>
    <t xml:space="preserve">Aide complémentaire FNASCE pour participation au CONGRES</t>
  </si>
  <si>
    <t xml:space="preserve">Congrès FNASCE 2024 (RONCE LES BAINS)</t>
  </si>
  <si>
    <t xml:space="preserve">Dotation IGN</t>
  </si>
  <si>
    <t xml:space="preserve">Dotation DterSO</t>
  </si>
  <si>
    <t xml:space="preserve">Dotation DterSO inscription AG FNASCE</t>
  </si>
  <si>
    <t xml:space="preserve">Imprimante (instant ink)</t>
  </si>
  <si>
    <t xml:space="preserve">Téléphone permanence + imprimante + OVH</t>
  </si>
  <si>
    <t xml:space="preserve">Vote budget ASCE 2024</t>
  </si>
  <si>
    <t xml:space="preserve">Organisation AG + repas</t>
  </si>
  <si>
    <t xml:space="preserve">Banque (frais commission CB, Carte bancaire + frais CV)</t>
  </si>
  <si>
    <t xml:space="preserve">Remboursement dette (historique)</t>
  </si>
  <si>
    <t xml:space="preserve">Cotisation URASCE + Frais réunions</t>
  </si>
  <si>
    <t xml:space="preserve">Intérêts livret A</t>
  </si>
  <si>
    <t xml:space="preserve">Dons adhérents</t>
  </si>
  <si>
    <t xml:space="preserve">Solidarité Mayotte</t>
  </si>
  <si>
    <t xml:space="preserve">Clôture compte Toulouse</t>
  </si>
  <si>
    <t xml:space="preserve">Frais divers (réunions, clé, etc.)</t>
  </si>
  <si>
    <t xml:space="preserve">TOTAL FONCTIONNEMENT</t>
  </si>
  <si>
    <t xml:space="preserve">COMMISSIONS &amp; SERVICES</t>
  </si>
  <si>
    <t xml:space="preserve">Activités sportives</t>
  </si>
  <si>
    <t xml:space="preserve">TRAIL (15e) – ASCET 82 (8 au 10 mai) à St-Antonin Noble Val (82)</t>
  </si>
  <si>
    <t xml:space="preserve">ENDURO CARPES (12e) – ASCE 86 (du 17 au 19 mai) à La Puye (86)</t>
  </si>
  <si>
    <t xml:space="preserve">Challenge Drone (86) 13 au 15 sept</t>
  </si>
  <si>
    <t xml:space="preserve">Randonnée pédestre pour les actifs libérés</t>
  </si>
  <si>
    <t xml:space="preserve">Challenge de pétanque (du 20 au 22 septembre) à LUCHON (31)</t>
  </si>
  <si>
    <t xml:space="preserve">Régional pétanque à Bordeaux</t>
  </si>
  <si>
    <t xml:space="preserve">Rallye culturel national (Gers)</t>
  </si>
  <si>
    <t xml:space="preserve">Activités entraide</t>
  </si>
  <si>
    <t xml:space="preserve">mobile home</t>
  </si>
  <si>
    <t xml:space="preserve">solidarité séjour gratuit</t>
  </si>
  <si>
    <t xml:space="preserve">Noel des enfants ASCE+CLAS DterSO</t>
  </si>
  <si>
    <t xml:space="preserve">Dotation ministérielle chèque cadeau Noël</t>
  </si>
  <si>
    <t xml:space="preserve">Action Solidarité Adhérent – prêt</t>
  </si>
  <si>
    <t xml:space="preserve">Don Sylvie Laffé</t>
  </si>
  <si>
    <t xml:space="preserve">Départ retraite Maryse (prof fitness)</t>
  </si>
  <si>
    <t xml:space="preserve">Activités loisirs sorties ponctuelles</t>
  </si>
  <si>
    <t xml:space="preserve">Cours de cuisine (nov)</t>
  </si>
  <si>
    <t xml:space="preserve">Prison island (oct)</t>
  </si>
  <si>
    <t xml:space="preserve">bubble foot (nov)</t>
  </si>
  <si>
    <t xml:space="preserve">sortie afterwork cité du vin (nov)</t>
  </si>
  <si>
    <t xml:space="preserve">Escape game (juillet)</t>
  </si>
  <si>
    <t xml:space="preserve">Bowling (janv)</t>
  </si>
  <si>
    <t xml:space="preserve">balade catamaran bassin (31 août)</t>
  </si>
  <si>
    <t xml:space="preserve">Escalade (sept-oct)</t>
  </si>
  <si>
    <t xml:space="preserve">canoe leyre (juin)</t>
  </si>
  <si>
    <t xml:space="preserve">Voyage URASCE LONDRES ou BRUXELLES (oct)</t>
  </si>
  <si>
    <t xml:space="preserve">Initiation golf (16 juin)</t>
  </si>
  <si>
    <t xml:space="preserve">Initiation padel (juin)</t>
  </si>
  <si>
    <t xml:space="preserve">Kheops réalité augmentée (oct-nov)</t>
  </si>
  <si>
    <t xml:space="preserve">Découverte danse tribale fusion (juin-juillet)</t>
  </si>
  <si>
    <t xml:space="preserve">Quizz room (dec)</t>
  </si>
  <si>
    <t xml:space="preserve">Fatbike (23 juin)</t>
  </si>
  <si>
    <t xml:space="preserve">sortie velo street art (14 sept)</t>
  </si>
  <si>
    <t xml:space="preserve">Cours de surf (juillet)</t>
  </si>
  <si>
    <t xml:space="preserve">Visite brasserie effet papillon</t>
  </si>
  <si>
    <t xml:space="preserve">Repas partagé/auberge espagnole, crêpes party, fripperie</t>
  </si>
  <si>
    <t xml:space="preserve">Tournoi de cartes coinche (caupian + cauderan)</t>
  </si>
  <si>
    <t xml:space="preserve">Concours photo (septembre)</t>
  </si>
  <si>
    <t xml:space="preserve">tournoi de ping pong</t>
  </si>
  <si>
    <t xml:space="preserve">Tournoi de pétanque intergroupes (juin/juillet)</t>
  </si>
  <si>
    <t xml:space="preserve">Afterwork ASCE</t>
  </si>
  <si>
    <t xml:space="preserve">Sortie Walygator (URASCE)</t>
  </si>
  <si>
    <t xml:space="preserve">Billetique</t>
  </si>
  <si>
    <t xml:space="preserve">Antilles Jonzac (juin)</t>
  </si>
  <si>
    <t xml:space="preserve">Match rugby UBB/SARACENS (6 avril)</t>
  </si>
  <si>
    <t xml:space="preserve">Billetterie piscine Mérignac</t>
  </si>
  <si>
    <t xml:space="preserve">Opéra Bordeaux</t>
  </si>
  <si>
    <t xml:space="preserve">Bordeaux fête le vin</t>
  </si>
  <si>
    <t xml:space="preserve">Calicéo</t>
  </si>
  <si>
    <t xml:space="preserve">Bassin des Lumières</t>
  </si>
  <si>
    <t xml:space="preserve">course nature</t>
  </si>
  <si>
    <t xml:space="preserve">Services aux adhérents</t>
  </si>
  <si>
    <t xml:space="preserve">Matériel mise à dispo</t>
  </si>
  <si>
    <t xml:space="preserve">Achat produit ménage</t>
  </si>
  <si>
    <t xml:space="preserve">Salle</t>
  </si>
  <si>
    <t xml:space="preserve">matériel ski</t>
  </si>
  <si>
    <t xml:space="preserve">achats groupés (saumon)</t>
  </si>
  <si>
    <t xml:space="preserve">Café + thé cantine</t>
  </si>
  <si>
    <t xml:space="preserve">Carte CEZAM</t>
  </si>
  <si>
    <t xml:space="preserve">assurance salle + remorque</t>
  </si>
  <si>
    <t xml:space="preserve">Parasol café</t>
  </si>
  <si>
    <t xml:space="preserve">TOTAL COMMISSIONS</t>
  </si>
  <si>
    <t xml:space="preserve">SECTIONS</t>
  </si>
  <si>
    <t xml:space="preserve">Tennis cours</t>
  </si>
  <si>
    <t xml:space="preserve">Tennis entretien</t>
  </si>
  <si>
    <t xml:space="preserve">Tennis provisionnement courts</t>
  </si>
  <si>
    <t xml:space="preserve">Fitness</t>
  </si>
  <si>
    <t xml:space="preserve">Yoga</t>
  </si>
  <si>
    <t xml:space="preserve">Pilates (caupian mardi, caupian lundi, cauderan)</t>
  </si>
  <si>
    <t xml:space="preserve">Marche</t>
  </si>
  <si>
    <t xml:space="preserve">Golf</t>
  </si>
  <si>
    <t xml:space="preserve">Théâtre (+inscription IDDAC - 180€)</t>
  </si>
  <si>
    <t xml:space="preserve">Soccer 5</t>
  </si>
  <si>
    <t xml:space="preserve">Bad – squash</t>
  </si>
  <si>
    <t xml:space="preserve">Padel (nouvelle section)</t>
  </si>
  <si>
    <t xml:space="preserve">Pétanque</t>
  </si>
  <si>
    <t xml:space="preserve">Ping-pong / fléchettes</t>
  </si>
  <si>
    <t xml:space="preserve">Course à pied</t>
  </si>
  <si>
    <t xml:space="preserve">Self défense</t>
  </si>
  <si>
    <t xml:space="preserve">TOTAL SECTIONS</t>
  </si>
  <si>
    <t xml:space="preserve">TOTAL BUDGET 2024 AVANT PRELEVEMENT TRESORERIE</t>
  </si>
  <si>
    <t xml:space="preserve">Prelevement tresorerie livret</t>
  </si>
  <si>
    <t xml:space="preserve">Prelevement tresorerie cpte courant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</si>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</sst>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[$€-407]_-;\-* #,##0.00\ [$€-407]_-;_-* \-??\ [$€-407]_-;_-@_-"/>
    <numFmt numFmtId="166" formatCode="_-* #,##0.00\ [$€-407]_-;\-* #,##0.00\ [$€-407]_-;_-* \-??\ [$€-407]_-;_-@_-"/>
    <numFmt numFmtId="167" formatCode="_-* #,##0.00\ [$€-40C]_-;\-* #,##0.00\ [$€-40C]_-;_-* \-??\ [$€-40C]_-;_-@_-"/>
    <numFmt numFmtId="168" formatCode="_-* #,##0\ [$€-407]_-;\-* #,##0\ [$€-407]_-;_-* \-??\ [$€-407]_-;_-@_-"/>
  </numFmts>
  <fonts count="17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0"/>
      <name val="Calibri"/>
      <family val="0"/>
      <charset val="1"/>
    </font>
    <font>
      <b val="true"/>
      <sz val="12"/>
      <name val="Calibri"/>
      <family val="0"/>
      <charset val="1"/>
    </font>
    <font>
      <sz val="9"/>
      <name val="Calibri"/>
      <family val="0"/>
      <charset val="1"/>
    </font>
    <font>
      <sz val="9"/>
      <color theme="1"/>
      <name val="Calibri"/>
      <family val="0"/>
      <charset val="1"/>
    </font>
    <font>
      <i val="true"/>
      <sz val="9"/>
      <name val="Calibri"/>
      <family val="0"/>
      <charset val="1"/>
    </font>
    <font>
      <b val="true"/>
      <sz val="9"/>
      <name val="Calibri"/>
      <family val="0"/>
      <charset val="1"/>
    </font>
    <font>
      <i val="true"/>
      <sz val="9"/>
      <color theme="1"/>
      <name val="Calibri"/>
      <family val="0"/>
      <charset val="1"/>
    </font>
    <font>
      <b val="true"/>
      <sz val="10"/>
      <color rgb="FFFF0000"/>
      <name val="Calibri"/>
      <family val="0"/>
      <charset val="1"/>
    </font>
    <font>
      <b val="true"/>
      <i val="true"/>
      <sz val="11"/>
      <name val="Calibri"/>
      <family val="0"/>
      <charset val="1"/>
    </font>
    <font>
      <b val="true"/>
      <i val="true"/>
      <sz val="9"/>
      <name val="Calibri"/>
      <family val="0"/>
      <charset val="1"/>
    </font>
    <font>
      <b val="true"/>
      <sz val="12"/>
      <color rgb="FFFF0000"/>
      <name val="Calibri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DFDFDF"/>
        <bgColor rgb="FFF8CBAD"/>
      </patternFill>
    </fill>
    <fill>
      <patternFill patternType="solid">
        <fgColor rgb="FF92D050"/>
        <bgColor rgb="FFB2B2B2"/>
      </patternFill>
    </fill>
    <fill>
      <patternFill patternType="solid">
        <fgColor rgb="FFB2B2B2"/>
        <bgColor rgb="FFC0C0C0"/>
      </patternFill>
    </fill>
    <fill>
      <patternFill patternType="solid">
        <fgColor theme="5" tint="0.5999"/>
        <bgColor rgb="FFDFDFDF"/>
      </patternFill>
    </fill>
    <fill>
      <patternFill patternType="solid">
        <fgColor rgb="FFFFBF00"/>
        <bgColor rgb="FFFFC00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B4C7DC"/>
        <bgColor rgb="FFC0C0C0"/>
      </patternFill>
    </fill>
    <fill>
      <patternFill patternType="solid">
        <fgColor rgb="FFFFC000"/>
        <bgColor rgb="FFFFB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/>
      <diagonal/>
    </border>
    <border diagonalUp="false" diagonalDown="false">
      <left/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6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6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10" fillId="7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1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2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6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9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9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1" fillId="9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9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9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6" fillId="1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ill>
        <patternFill>
          <bgColor rgb="FFC5E0B2"/>
        </patternFill>
      </fill>
    </dxf>
    <dxf>
      <fill>
        <patternFill>
          <bgColor rgb="FFC5E0B2"/>
        </patternFill>
      </fill>
    </dxf>
    <dxf>
      <fill>
        <patternFill>
          <bgColor rgb="FFC5E0B2"/>
        </patternFill>
      </fill>
    </dxf>
    <dxf>
      <fill>
        <patternFill>
          <bgColor rgb="FFC5E0B2"/>
        </patternFill>
      </fill>
    </dxf>
    <dxf>
      <fill>
        <patternFill>
          <bgColor rgb="FFC5E0B2"/>
        </patternFill>
      </fill>
    </dxf>
    <dxf>
      <fill>
        <patternFill>
          <bgColor rgb="FFC5E0B2"/>
        </patternFill>
      </fill>
    </dxf>
    <dxf>
      <font>
        <b val="1"/>
        <color rgb="FFFFFFFF"/>
      </font>
      <fill>
        <patternFill>
          <bgColor rgb="FF00B05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ill>
        <patternFill>
          <bgColor rgb="FFC5E0B2"/>
        </patternFill>
      </fill>
    </dxf>
    <dxf>
      <font>
        <b val="1"/>
        <color rgb="FFFFFFFF"/>
      </font>
      <fill>
        <patternFill>
          <bgColor rgb="FF00B05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ont>
        <b val="1"/>
        <color rgb="FFFFFFFF"/>
      </font>
      <fill>
        <patternFill>
          <bgColor rgb="FF00B05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ont>
        <b val="1"/>
        <color rgb="FFFFFFFF"/>
      </font>
      <fill>
        <patternFill>
          <bgColor rgb="FF00B05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ont>
        <b val="1"/>
        <color rgb="FFFFFFFF"/>
      </font>
      <fill>
        <patternFill>
          <bgColor rgb="FF00B05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ont>
        <b val="1"/>
        <color rgb="FFFFFFFF"/>
      </font>
      <fill>
        <patternFill>
          <bgColor rgb="FF00B05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ont>
        <b val="1"/>
        <color rgb="FFFFFFFF"/>
      </font>
      <fill>
        <patternFill>
          <bgColor rgb="FF00B050"/>
        </patternFill>
      </fill>
    </dxf>
    <dxf>
      <font>
        <b val="1"/>
        <color rgb="FFFFFFFF"/>
      </font>
      <fill>
        <patternFill>
          <bgColor rgb="FFFF0000"/>
        </patternFill>
      </fill>
    </dxf>
    <dxf>
      <font>
        <b val="1"/>
        <color rgb="FFFFFFFF"/>
      </font>
      <fill>
        <patternFill>
          <bgColor rgb="FF00B050"/>
        </patternFill>
      </fill>
    </dxf>
    <dxf>
      <font>
        <b val="1"/>
        <color rgb="FFFFFFFF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DFDF"/>
      <rgbColor rgb="FFFFFF99"/>
      <rgbColor rgb="FF99CCFF"/>
      <rgbColor rgb="FFFF99CC"/>
      <rgbColor rgb="FFCC99FF"/>
      <rgbColor rgb="FFF8CBAD"/>
      <rgbColor rgb="FF3366FF"/>
      <rgbColor rgb="FF33CCCC"/>
      <rgbColor rgb="FF92D050"/>
      <rgbColor rgb="FFFFC000"/>
      <rgbColor rgb="FFFFBF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3" topLeftCell="B4" activePane="bottomRight" state="frozen"/>
      <selection pane="topLeft" activeCell="A1" activeCellId="0" sqref="A1"/>
      <selection pane="topRight" activeCell="B1" activeCellId="0" sqref="B1"/>
      <selection pane="bottomLeft" activeCell="A4" activeCellId="0" sqref="A4"/>
      <selection pane="bottomRight" activeCell="B120" activeCellId="0" sqref="B120:G139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55.86"/>
    <col collapsed="false" customWidth="true" hidden="false" outlineLevel="0" max="7" min="2" style="0" width="12.71"/>
    <col collapsed="false" customWidth="true" hidden="false" outlineLevel="0" max="8" min="8" style="0" width="13.86"/>
    <col collapsed="false" customWidth="true" hidden="false" outlineLevel="0" max="9" min="9" style="0" width="14"/>
  </cols>
  <sheetData>
    <row r="1" customFormat="false" ht="14.25" hidden="false" customHeight="true" outlineLevel="0" collapsed="false">
      <c r="A1" s="1"/>
      <c r="B1" s="2" t="s">
        <v>0</v>
      </c>
      <c r="C1" s="2"/>
      <c r="D1" s="2"/>
      <c r="E1" s="2"/>
      <c r="F1" s="2" t="s">
        <v>1</v>
      </c>
      <c r="G1" s="2"/>
      <c r="H1" s="2"/>
      <c r="I1" s="3"/>
    </row>
    <row r="2" customFormat="false" ht="20.85" hidden="false" customHeight="false" outlineLevel="0" collapsed="false">
      <c r="A2" s="1"/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6" t="s">
        <v>9</v>
      </c>
    </row>
    <row r="3" customFormat="false" ht="15" hidden="false" customHeight="true" outlineLevel="0" collapsed="false">
      <c r="A3" s="7" t="s">
        <v>10</v>
      </c>
      <c r="B3" s="7"/>
      <c r="C3" s="7"/>
      <c r="D3" s="7"/>
      <c r="E3" s="7"/>
      <c r="F3" s="7"/>
      <c r="G3" s="7"/>
      <c r="H3" s="7"/>
      <c r="I3" s="7"/>
    </row>
    <row r="4" customFormat="false" ht="14.25" hidden="false" customHeight="false" outlineLevel="0" collapsed="false">
      <c r="A4" s="8" t="s">
        <v>11</v>
      </c>
      <c r="B4" s="9" t="n">
        <v>0</v>
      </c>
      <c r="C4" s="10" t="n">
        <v>3800</v>
      </c>
      <c r="D4" s="10" t="n">
        <f aca="false">C4-B4</f>
        <v>3800</v>
      </c>
      <c r="E4" s="11" t="n">
        <f aca="false">D4</f>
        <v>3800</v>
      </c>
      <c r="F4" s="12" t="n">
        <v>0</v>
      </c>
      <c r="G4" s="13" t="n">
        <v>4758</v>
      </c>
      <c r="H4" s="11" t="n">
        <f aca="false">G4-F4</f>
        <v>4758</v>
      </c>
      <c r="I4" s="14" t="n">
        <f aca="false">H4-E4</f>
        <v>958</v>
      </c>
    </row>
    <row r="5" customFormat="false" ht="14.25" hidden="false" customHeight="false" outlineLevel="0" collapsed="false">
      <c r="A5" s="8" t="s">
        <v>12</v>
      </c>
      <c r="B5" s="10" t="n">
        <v>375</v>
      </c>
      <c r="C5" s="10" t="n">
        <v>2000</v>
      </c>
      <c r="D5" s="10" t="n">
        <f aca="false">C5-B5</f>
        <v>1625</v>
      </c>
      <c r="E5" s="11" t="n">
        <f aca="false">D5</f>
        <v>1625</v>
      </c>
      <c r="F5" s="13" t="n">
        <v>353</v>
      </c>
      <c r="G5" s="13" t="n">
        <v>3100</v>
      </c>
      <c r="H5" s="11" t="n">
        <f aca="false">G5-F5</f>
        <v>2747</v>
      </c>
      <c r="I5" s="14" t="n">
        <f aca="false">H5-E5</f>
        <v>1122</v>
      </c>
    </row>
    <row r="6" customFormat="false" ht="14.25" hidden="false" customHeight="false" outlineLevel="0" collapsed="false">
      <c r="A6" s="8" t="s">
        <v>13</v>
      </c>
      <c r="B6" s="9" t="n">
        <v>0</v>
      </c>
      <c r="C6" s="10" t="n">
        <v>300</v>
      </c>
      <c r="D6" s="10" t="n">
        <f aca="false">C6-B6</f>
        <v>300</v>
      </c>
      <c r="E6" s="11" t="n">
        <f aca="false">D6</f>
        <v>300</v>
      </c>
      <c r="F6" s="12" t="n">
        <v>0</v>
      </c>
      <c r="G6" s="13" t="n">
        <v>0</v>
      </c>
      <c r="H6" s="11" t="n">
        <f aca="false">G6-F6</f>
        <v>0</v>
      </c>
      <c r="I6" s="14" t="n">
        <f aca="false">H6-E6</f>
        <v>-300</v>
      </c>
    </row>
    <row r="7" customFormat="false" ht="14.25" hidden="false" customHeight="false" outlineLevel="0" collapsed="false">
      <c r="A7" s="8" t="s">
        <v>14</v>
      </c>
      <c r="B7" s="9" t="n">
        <v>0</v>
      </c>
      <c r="C7" s="10" t="n">
        <v>1155</v>
      </c>
      <c r="D7" s="10" t="n">
        <f aca="false">C7-B7</f>
        <v>1155</v>
      </c>
      <c r="E7" s="11" t="n">
        <f aca="false">D7</f>
        <v>1155</v>
      </c>
      <c r="F7" s="12" t="n">
        <v>0</v>
      </c>
      <c r="G7" s="13" t="n">
        <v>1155</v>
      </c>
      <c r="H7" s="11" t="n">
        <f aca="false">G7-F7</f>
        <v>1155</v>
      </c>
      <c r="I7" s="14" t="n">
        <f aca="false">H7-E7</f>
        <v>0</v>
      </c>
    </row>
    <row r="8" customFormat="false" ht="14.25" hidden="false" customHeight="false" outlineLevel="0" collapsed="false">
      <c r="A8" s="8" t="s">
        <v>15</v>
      </c>
      <c r="B8" s="9" t="n">
        <v>1155</v>
      </c>
      <c r="C8" s="10" t="n">
        <v>350</v>
      </c>
      <c r="D8" s="10" t="n">
        <f aca="false">C8-B8</f>
        <v>-805</v>
      </c>
      <c r="E8" s="11" t="n">
        <f aca="false">D8</f>
        <v>-805</v>
      </c>
      <c r="F8" s="12" t="n">
        <f aca="false">1155+29.19</f>
        <v>1184.19</v>
      </c>
      <c r="G8" s="13" t="n">
        <v>0</v>
      </c>
      <c r="H8" s="11" t="n">
        <f aca="false">G8-F8</f>
        <v>-1184.19</v>
      </c>
      <c r="I8" s="14" t="n">
        <f aca="false">H8-E8</f>
        <v>-379.19</v>
      </c>
    </row>
    <row r="9" customFormat="false" ht="14.25" hidden="false" customHeight="false" outlineLevel="0" collapsed="false">
      <c r="A9" s="8" t="s">
        <v>16</v>
      </c>
      <c r="B9" s="9" t="n">
        <v>0</v>
      </c>
      <c r="C9" s="10" t="n">
        <v>4400</v>
      </c>
      <c r="D9" s="10" t="n">
        <f aca="false">C9-B9</f>
        <v>4400</v>
      </c>
      <c r="E9" s="11" t="n">
        <f aca="false">D9</f>
        <v>4400</v>
      </c>
      <c r="F9" s="12" t="n">
        <v>0</v>
      </c>
      <c r="G9" s="13" t="n">
        <v>3600</v>
      </c>
      <c r="H9" s="11" t="n">
        <f aca="false">G9-F9</f>
        <v>3600</v>
      </c>
      <c r="I9" s="14" t="n">
        <f aca="false">H9-E9</f>
        <v>-800</v>
      </c>
    </row>
    <row r="10" customFormat="false" ht="14.25" hidden="false" customHeight="false" outlineLevel="0" collapsed="false">
      <c r="A10" s="15" t="s">
        <v>17</v>
      </c>
      <c r="B10" s="16" t="n">
        <v>0</v>
      </c>
      <c r="C10" s="17" t="n">
        <v>3150</v>
      </c>
      <c r="D10" s="17" t="n">
        <f aca="false">C10-B10</f>
        <v>3150</v>
      </c>
      <c r="E10" s="18" t="n">
        <f aca="false">D10</f>
        <v>3150</v>
      </c>
      <c r="F10" s="12" t="n">
        <v>0</v>
      </c>
      <c r="G10" s="13" t="n">
        <f aca="false">5500-1300-450</f>
        <v>3750</v>
      </c>
      <c r="H10" s="11" t="n">
        <f aca="false">G10-F10</f>
        <v>3750</v>
      </c>
      <c r="I10" s="14" t="n">
        <f aca="false">H10-E10</f>
        <v>600</v>
      </c>
    </row>
    <row r="11" customFormat="false" ht="14.25" hidden="false" customHeight="false" outlineLevel="0" collapsed="false">
      <c r="A11" s="19" t="s">
        <v>18</v>
      </c>
      <c r="B11" s="20" t="n">
        <v>0</v>
      </c>
      <c r="C11" s="20" t="n">
        <v>273</v>
      </c>
      <c r="D11" s="21" t="n">
        <f aca="false">C11-B11</f>
        <v>273</v>
      </c>
      <c r="E11" s="22" t="n">
        <f aca="false">D11</f>
        <v>273</v>
      </c>
      <c r="F11" s="23" t="n">
        <v>0</v>
      </c>
      <c r="G11" s="13" t="n">
        <v>450</v>
      </c>
      <c r="H11" s="11" t="n">
        <f aca="false">G11-F11</f>
        <v>450</v>
      </c>
      <c r="I11" s="14" t="n">
        <f aca="false">H11-E11</f>
        <v>177</v>
      </c>
    </row>
    <row r="12" customFormat="false" ht="14.25" hidden="false" customHeight="false" outlineLevel="0" collapsed="false">
      <c r="A12" s="19" t="s">
        <v>19</v>
      </c>
      <c r="B12" s="20" t="n">
        <v>80</v>
      </c>
      <c r="C12" s="20" t="n">
        <v>0</v>
      </c>
      <c r="D12" s="21" t="n">
        <f aca="false">C12-B12</f>
        <v>-80</v>
      </c>
      <c r="E12" s="22" t="n">
        <f aca="false">D12</f>
        <v>-80</v>
      </c>
      <c r="F12" s="23" t="n">
        <v>81.88</v>
      </c>
      <c r="G12" s="13" t="n">
        <v>0</v>
      </c>
      <c r="H12" s="11" t="n">
        <f aca="false">G12-F12</f>
        <v>-81.88</v>
      </c>
      <c r="I12" s="14" t="n">
        <f aca="false">H12-E12</f>
        <v>-1.88</v>
      </c>
    </row>
    <row r="13" customFormat="false" ht="14.25" hidden="false" customHeight="false" outlineLevel="0" collapsed="false">
      <c r="A13" s="24" t="s">
        <v>20</v>
      </c>
      <c r="B13" s="25" t="n">
        <v>150</v>
      </c>
      <c r="C13" s="25" t="n">
        <v>0</v>
      </c>
      <c r="D13" s="25" t="n">
        <f aca="false">C13-B13</f>
        <v>-150</v>
      </c>
      <c r="E13" s="26" t="n">
        <f aca="false">D13</f>
        <v>-150</v>
      </c>
      <c r="F13" s="13" t="n">
        <v>185.88</v>
      </c>
      <c r="G13" s="12" t="n">
        <v>0</v>
      </c>
      <c r="H13" s="11" t="n">
        <f aca="false">G13-F13</f>
        <v>-185.88</v>
      </c>
      <c r="I13" s="14" t="n">
        <f aca="false">H13-E13</f>
        <v>-35.88</v>
      </c>
    </row>
    <row r="14" customFormat="false" ht="14.25" hidden="false" customHeight="false" outlineLevel="0" collapsed="false">
      <c r="A14" s="8" t="s">
        <v>21</v>
      </c>
      <c r="B14" s="10" t="n">
        <v>250</v>
      </c>
      <c r="C14" s="10" t="n">
        <v>0</v>
      </c>
      <c r="D14" s="10" t="n">
        <f aca="false">C14-B14</f>
        <v>-250</v>
      </c>
      <c r="E14" s="11" t="n">
        <f aca="false">D14</f>
        <v>-250</v>
      </c>
      <c r="F14" s="13" t="n">
        <v>184</v>
      </c>
      <c r="G14" s="12" t="n">
        <v>0</v>
      </c>
      <c r="H14" s="11" t="n">
        <f aca="false">G14-F14</f>
        <v>-184</v>
      </c>
      <c r="I14" s="14" t="n">
        <f aca="false">H14-E14</f>
        <v>66</v>
      </c>
    </row>
    <row r="15" customFormat="false" ht="14.25" hidden="false" customHeight="false" outlineLevel="0" collapsed="false">
      <c r="A15" s="8" t="s">
        <v>22</v>
      </c>
      <c r="B15" s="17" t="n">
        <v>400</v>
      </c>
      <c r="C15" s="17" t="n">
        <v>250</v>
      </c>
      <c r="D15" s="17" t="n">
        <f aca="false">C15-B15</f>
        <v>-150</v>
      </c>
      <c r="E15" s="18" t="n">
        <f aca="false">D15</f>
        <v>-150</v>
      </c>
      <c r="F15" s="13" t="n">
        <f aca="false">6.6+479.65</f>
        <v>486.25</v>
      </c>
      <c r="G15" s="13" t="n">
        <v>216</v>
      </c>
      <c r="H15" s="11" t="n">
        <f aca="false">G15-F15</f>
        <v>-270.25</v>
      </c>
      <c r="I15" s="14" t="n">
        <f aca="false">H15-E15</f>
        <v>-120.25</v>
      </c>
    </row>
    <row r="16" customFormat="false" ht="14.25" hidden="false" customHeight="false" outlineLevel="0" collapsed="false">
      <c r="A16" s="27" t="s">
        <v>23</v>
      </c>
      <c r="B16" s="20" t="n">
        <v>20</v>
      </c>
      <c r="C16" s="20" t="n">
        <v>0</v>
      </c>
      <c r="D16" s="21" t="n">
        <f aca="false">C16-B16</f>
        <v>-20</v>
      </c>
      <c r="E16" s="22" t="n">
        <f aca="false">D16</f>
        <v>-20</v>
      </c>
      <c r="F16" s="28" t="n">
        <f aca="false">138.46+15</f>
        <v>153.46</v>
      </c>
      <c r="G16" s="13" t="n">
        <v>0</v>
      </c>
      <c r="H16" s="11" t="n">
        <f aca="false">G16-F16</f>
        <v>-153.46</v>
      </c>
      <c r="I16" s="14" t="n">
        <f aca="false">H16-E16</f>
        <v>-133.46</v>
      </c>
    </row>
    <row r="17" customFormat="false" ht="14.25" hidden="false" customHeight="false" outlineLevel="0" collapsed="false">
      <c r="A17" s="8" t="s">
        <v>24</v>
      </c>
      <c r="B17" s="29" t="n">
        <v>0</v>
      </c>
      <c r="C17" s="25" t="n">
        <v>1500</v>
      </c>
      <c r="D17" s="25" t="n">
        <f aca="false">C17-B17</f>
        <v>1500</v>
      </c>
      <c r="E17" s="26" t="n">
        <f aca="false">D17</f>
        <v>1500</v>
      </c>
      <c r="F17" s="12" t="n">
        <v>0</v>
      </c>
      <c r="G17" s="13" t="n">
        <v>1840</v>
      </c>
      <c r="H17" s="11" t="n">
        <f aca="false">G17-F17</f>
        <v>1840</v>
      </c>
      <c r="I17" s="14" t="n">
        <f aca="false">H17-E17</f>
        <v>340</v>
      </c>
    </row>
    <row r="18" customFormat="false" ht="14.25" hidden="false" customHeight="false" outlineLevel="0" collapsed="false">
      <c r="A18" s="8" t="s">
        <v>25</v>
      </c>
      <c r="B18" s="10" t="n">
        <v>200</v>
      </c>
      <c r="C18" s="9" t="n">
        <v>0</v>
      </c>
      <c r="D18" s="10" t="n">
        <f aca="false">C18-B18</f>
        <v>-200</v>
      </c>
      <c r="E18" s="11" t="n">
        <f aca="false">D18</f>
        <v>-200</v>
      </c>
      <c r="F18" s="13" t="n">
        <f aca="false">200+33.2</f>
        <v>233.2</v>
      </c>
      <c r="G18" s="12" t="n">
        <v>0</v>
      </c>
      <c r="H18" s="11" t="n">
        <f aca="false">G18-F18</f>
        <v>-233.2</v>
      </c>
      <c r="I18" s="14" t="n">
        <f aca="false">H18-E18</f>
        <v>-33.2</v>
      </c>
    </row>
    <row r="19" customFormat="false" ht="14.25" hidden="false" customHeight="false" outlineLevel="0" collapsed="false">
      <c r="A19" s="8" t="s">
        <v>26</v>
      </c>
      <c r="B19" s="10" t="n">
        <v>0</v>
      </c>
      <c r="C19" s="9" t="n">
        <v>1300</v>
      </c>
      <c r="D19" s="10" t="n">
        <f aca="false">C19-B19</f>
        <v>1300</v>
      </c>
      <c r="E19" s="11" t="n">
        <f aca="false">D19</f>
        <v>1300</v>
      </c>
      <c r="F19" s="13" t="n">
        <v>0</v>
      </c>
      <c r="G19" s="12" t="n">
        <f aca="false">1688.92+21.43+0.47</f>
        <v>1710.82</v>
      </c>
      <c r="H19" s="11" t="n">
        <f aca="false">G19-F19</f>
        <v>1710.82</v>
      </c>
      <c r="I19" s="14" t="n">
        <f aca="false">H19-E19</f>
        <v>410.82</v>
      </c>
    </row>
    <row r="20" customFormat="false" ht="14.25" hidden="false" customHeight="false" outlineLevel="0" collapsed="false">
      <c r="A20" s="8" t="s">
        <v>27</v>
      </c>
      <c r="B20" s="9" t="n">
        <v>0</v>
      </c>
      <c r="C20" s="10" t="n">
        <v>200</v>
      </c>
      <c r="D20" s="10" t="n">
        <f aca="false">C20-B20</f>
        <v>200</v>
      </c>
      <c r="E20" s="11" t="n">
        <f aca="false">D20</f>
        <v>200</v>
      </c>
      <c r="F20" s="12" t="n">
        <v>0</v>
      </c>
      <c r="G20" s="13" t="n">
        <v>500</v>
      </c>
      <c r="H20" s="11" t="n">
        <f aca="false">G20-F20</f>
        <v>500</v>
      </c>
      <c r="I20" s="14" t="n">
        <f aca="false">H20-E20</f>
        <v>300</v>
      </c>
    </row>
    <row r="21" customFormat="false" ht="14.25" hidden="false" customHeight="false" outlineLevel="0" collapsed="false">
      <c r="A21" s="8" t="s">
        <v>28</v>
      </c>
      <c r="B21" s="9" t="n">
        <v>0</v>
      </c>
      <c r="C21" s="10" t="n">
        <v>0</v>
      </c>
      <c r="D21" s="10" t="n">
        <f aca="false">C21-B21</f>
        <v>0</v>
      </c>
      <c r="E21" s="11" t="n">
        <f aca="false">D21</f>
        <v>0</v>
      </c>
      <c r="F21" s="12" t="n">
        <v>112.5</v>
      </c>
      <c r="G21" s="13" t="n">
        <v>0</v>
      </c>
      <c r="H21" s="11" t="n">
        <f aca="false">G21-F21</f>
        <v>-112.5</v>
      </c>
      <c r="I21" s="14" t="n">
        <f aca="false">H21-E21</f>
        <v>-112.5</v>
      </c>
    </row>
    <row r="22" customFormat="false" ht="14.25" hidden="false" customHeight="false" outlineLevel="0" collapsed="false">
      <c r="A22" s="8" t="s">
        <v>29</v>
      </c>
      <c r="B22" s="9" t="n">
        <v>0</v>
      </c>
      <c r="C22" s="10" t="n">
        <v>0</v>
      </c>
      <c r="D22" s="10" t="n">
        <f aca="false">C22-B22</f>
        <v>0</v>
      </c>
      <c r="E22" s="11" t="n">
        <f aca="false">D22</f>
        <v>0</v>
      </c>
      <c r="F22" s="12" t="n">
        <v>1148.26</v>
      </c>
      <c r="G22" s="13" t="n">
        <f aca="false">2280+260.98</f>
        <v>2540.98</v>
      </c>
      <c r="H22" s="11" t="n">
        <f aca="false">G22-F22</f>
        <v>1392.72</v>
      </c>
      <c r="I22" s="14" t="n">
        <f aca="false">H22-E22</f>
        <v>1392.72</v>
      </c>
    </row>
    <row r="23" customFormat="false" ht="14.25" hidden="false" customHeight="false" outlineLevel="0" collapsed="false">
      <c r="A23" s="8" t="s">
        <v>30</v>
      </c>
      <c r="B23" s="9" t="n">
        <v>0</v>
      </c>
      <c r="C23" s="10" t="n">
        <v>0</v>
      </c>
      <c r="D23" s="10" t="n">
        <f aca="false">C23-B23</f>
        <v>0</v>
      </c>
      <c r="E23" s="11" t="n">
        <f aca="false">D23</f>
        <v>0</v>
      </c>
      <c r="F23" s="12" t="n">
        <f aca="false">9+49.9</f>
        <v>58.9</v>
      </c>
      <c r="G23" s="13" t="n">
        <v>0</v>
      </c>
      <c r="H23" s="11" t="n">
        <f aca="false">G23-F23</f>
        <v>-58.9</v>
      </c>
      <c r="I23" s="14" t="n">
        <f aca="false">H23-E23</f>
        <v>-58.9</v>
      </c>
    </row>
    <row r="24" customFormat="false" ht="15" hidden="false" customHeight="false" outlineLevel="0" collapsed="false">
      <c r="A24" s="30" t="s">
        <v>31</v>
      </c>
      <c r="B24" s="31" t="n">
        <f aca="false">SUM(B4:B23)</f>
        <v>2630</v>
      </c>
      <c r="C24" s="31" t="n">
        <f aca="false">SUM(C4:C23)</f>
        <v>18678</v>
      </c>
      <c r="D24" s="31" t="n">
        <f aca="false">SUM(D4:D23)</f>
        <v>16048</v>
      </c>
      <c r="E24" s="31" t="n">
        <f aca="false">SUM(E4:E23)</f>
        <v>16048</v>
      </c>
      <c r="F24" s="31" t="n">
        <f aca="false">SUM(F4:F23)</f>
        <v>4181.52</v>
      </c>
      <c r="G24" s="31" t="n">
        <f aca="false">SUM(G4:G23)</f>
        <v>23620.8</v>
      </c>
      <c r="H24" s="31" t="n">
        <f aca="false">SUM(H4:H23)</f>
        <v>19439.28</v>
      </c>
      <c r="I24" s="32" t="n">
        <f aca="false">H24-E24</f>
        <v>3391.28</v>
      </c>
    </row>
    <row r="25" customFormat="false" ht="15" hidden="false" customHeight="true" outlineLevel="0" collapsed="false">
      <c r="A25" s="7" t="s">
        <v>32</v>
      </c>
      <c r="B25" s="7"/>
      <c r="C25" s="7"/>
      <c r="D25" s="7"/>
      <c r="E25" s="7"/>
      <c r="F25" s="7"/>
      <c r="G25" s="7"/>
      <c r="H25" s="7"/>
      <c r="I25" s="7"/>
    </row>
    <row r="26" customFormat="false" ht="14.25" hidden="false" customHeight="false" outlineLevel="0" collapsed="false">
      <c r="A26" s="33" t="s">
        <v>33</v>
      </c>
      <c r="B26" s="18" t="n">
        <f aca="false">SUM(B27:B33)</f>
        <v>2760</v>
      </c>
      <c r="C26" s="18" t="n">
        <f aca="false">SUM(C27:C33)</f>
        <v>690</v>
      </c>
      <c r="D26" s="18" t="n">
        <f aca="false">SUM(D27:D33)</f>
        <v>-2070</v>
      </c>
      <c r="E26" s="18" t="n">
        <f aca="false">SUM(E27:E33)</f>
        <v>-2070</v>
      </c>
      <c r="F26" s="18" t="n">
        <f aca="false">SUM(F27:F33)</f>
        <v>400</v>
      </c>
      <c r="G26" s="18" t="n">
        <f aca="false">SUM(G27:G33)</f>
        <v>100</v>
      </c>
      <c r="H26" s="34" t="n">
        <f aca="false">G26-F26</f>
        <v>-300</v>
      </c>
      <c r="I26" s="32" t="n">
        <f aca="false">H26-E26</f>
        <v>1770</v>
      </c>
    </row>
    <row r="27" customFormat="false" ht="14.25" hidden="false" customHeight="false" outlineLevel="0" collapsed="false">
      <c r="A27" s="35" t="s">
        <v>34</v>
      </c>
      <c r="B27" s="20" t="n">
        <v>0</v>
      </c>
      <c r="C27" s="20" t="n">
        <v>0</v>
      </c>
      <c r="D27" s="36" t="n">
        <f aca="false">C27-B27</f>
        <v>0</v>
      </c>
      <c r="E27" s="37" t="n">
        <f aca="false">D27</f>
        <v>0</v>
      </c>
      <c r="F27" s="23" t="n">
        <v>0</v>
      </c>
      <c r="G27" s="12" t="n">
        <v>0</v>
      </c>
      <c r="H27" s="34" t="n">
        <f aca="false">G27-F27</f>
        <v>0</v>
      </c>
      <c r="I27" s="14" t="n">
        <f aca="false">H27-E27</f>
        <v>0</v>
      </c>
    </row>
    <row r="28" customFormat="false" ht="14.25" hidden="false" customHeight="false" outlineLevel="0" collapsed="false">
      <c r="A28" s="35" t="s">
        <v>35</v>
      </c>
      <c r="B28" s="20" t="n">
        <v>120</v>
      </c>
      <c r="C28" s="20" t="n">
        <v>30</v>
      </c>
      <c r="D28" s="36" t="n">
        <f aca="false">C28-B28</f>
        <v>-90</v>
      </c>
      <c r="E28" s="37" t="n">
        <f aca="false">D28</f>
        <v>-90</v>
      </c>
      <c r="F28" s="23" t="n">
        <v>0</v>
      </c>
      <c r="G28" s="12" t="n">
        <v>0</v>
      </c>
      <c r="H28" s="34" t="n">
        <f aca="false">G28-F28</f>
        <v>0</v>
      </c>
      <c r="I28" s="14" t="n">
        <f aca="false">H28-E28</f>
        <v>90</v>
      </c>
    </row>
    <row r="29" customFormat="false" ht="14.25" hidden="false" customHeight="false" outlineLevel="0" collapsed="false">
      <c r="A29" s="35" t="s">
        <v>36</v>
      </c>
      <c r="B29" s="20" t="n">
        <v>0</v>
      </c>
      <c r="C29" s="20" t="n">
        <v>0</v>
      </c>
      <c r="D29" s="36" t="n">
        <f aca="false">C29-B29</f>
        <v>0</v>
      </c>
      <c r="E29" s="37" t="n">
        <f aca="false">D29</f>
        <v>0</v>
      </c>
      <c r="F29" s="23" t="n">
        <v>0</v>
      </c>
      <c r="G29" s="12" t="n">
        <v>0</v>
      </c>
      <c r="H29" s="34" t="n">
        <f aca="false">G29-F29</f>
        <v>0</v>
      </c>
      <c r="I29" s="14" t="n">
        <f aca="false">H29-E29</f>
        <v>0</v>
      </c>
    </row>
    <row r="30" customFormat="false" ht="14.25" hidden="false" customHeight="false" outlineLevel="0" collapsed="false">
      <c r="A30" s="35" t="s">
        <v>37</v>
      </c>
      <c r="B30" s="20" t="n">
        <v>0</v>
      </c>
      <c r="C30" s="20" t="n">
        <v>0</v>
      </c>
      <c r="D30" s="36" t="n">
        <f aca="false">C30-B30</f>
        <v>0</v>
      </c>
      <c r="E30" s="37" t="n">
        <f aca="false">D30</f>
        <v>0</v>
      </c>
      <c r="F30" s="23" t="n">
        <v>0</v>
      </c>
      <c r="G30" s="12" t="n">
        <v>0</v>
      </c>
      <c r="H30" s="34" t="n">
        <f aca="false">G30-F30</f>
        <v>0</v>
      </c>
      <c r="I30" s="14" t="n">
        <f aca="false">H30-E30</f>
        <v>0</v>
      </c>
    </row>
    <row r="31" customFormat="false" ht="14.25" hidden="false" customHeight="false" outlineLevel="0" collapsed="false">
      <c r="A31" s="35" t="s">
        <v>38</v>
      </c>
      <c r="B31" s="20" t="n">
        <v>1240</v>
      </c>
      <c r="C31" s="20" t="n">
        <v>310</v>
      </c>
      <c r="D31" s="36" t="n">
        <f aca="false">C31-B31</f>
        <v>-930</v>
      </c>
      <c r="E31" s="37" t="n">
        <f aca="false">D31</f>
        <v>-930</v>
      </c>
      <c r="F31" s="23" t="n">
        <v>400</v>
      </c>
      <c r="G31" s="12" t="n">
        <v>100</v>
      </c>
      <c r="H31" s="34" t="n">
        <f aca="false">G31-F31</f>
        <v>-300</v>
      </c>
      <c r="I31" s="14" t="n">
        <f aca="false">H31-E31</f>
        <v>630</v>
      </c>
    </row>
    <row r="32" customFormat="false" ht="14.25" hidden="false" customHeight="false" outlineLevel="0" collapsed="false">
      <c r="A32" s="35" t="s">
        <v>39</v>
      </c>
      <c r="B32" s="20" t="n">
        <v>600</v>
      </c>
      <c r="C32" s="20" t="n">
        <v>150</v>
      </c>
      <c r="D32" s="36" t="n">
        <f aca="false">C32-B32</f>
        <v>-450</v>
      </c>
      <c r="E32" s="37" t="n">
        <f aca="false">D32</f>
        <v>-450</v>
      </c>
      <c r="F32" s="23" t="n">
        <v>0</v>
      </c>
      <c r="G32" s="12" t="n">
        <v>0</v>
      </c>
      <c r="H32" s="34" t="n">
        <f aca="false">G32-F32</f>
        <v>0</v>
      </c>
      <c r="I32" s="14" t="n">
        <f aca="false">H32-E32</f>
        <v>450</v>
      </c>
    </row>
    <row r="33" customFormat="false" ht="14.25" hidden="false" customHeight="false" outlineLevel="0" collapsed="false">
      <c r="A33" s="35" t="s">
        <v>40</v>
      </c>
      <c r="B33" s="20" t="n">
        <v>800</v>
      </c>
      <c r="C33" s="20" t="n">
        <v>200</v>
      </c>
      <c r="D33" s="36" t="n">
        <f aca="false">C33-B33</f>
        <v>-600</v>
      </c>
      <c r="E33" s="37" t="n">
        <f aca="false">D33</f>
        <v>-600</v>
      </c>
      <c r="F33" s="23" t="n">
        <v>0</v>
      </c>
      <c r="G33" s="12" t="n">
        <v>0</v>
      </c>
      <c r="H33" s="34" t="n">
        <f aca="false">G33-F33</f>
        <v>0</v>
      </c>
      <c r="I33" s="14" t="n">
        <f aca="false">H33-E33</f>
        <v>600</v>
      </c>
    </row>
    <row r="34" customFormat="false" ht="14.25" hidden="false" customHeight="false" outlineLevel="0" collapsed="false">
      <c r="A34" s="38"/>
      <c r="B34" s="38"/>
      <c r="C34" s="38"/>
      <c r="D34" s="39"/>
      <c r="E34" s="29"/>
      <c r="F34" s="12"/>
      <c r="G34" s="12"/>
      <c r="H34" s="34"/>
      <c r="I34" s="34"/>
    </row>
    <row r="35" customFormat="false" ht="14.25" hidden="false" customHeight="false" outlineLevel="0" collapsed="false">
      <c r="A35" s="33" t="s">
        <v>41</v>
      </c>
      <c r="B35" s="18" t="n">
        <f aca="false">SUM(B36:B42)</f>
        <v>21350</v>
      </c>
      <c r="C35" s="18" t="n">
        <f aca="false">SUM(C36:C42)</f>
        <v>18085</v>
      </c>
      <c r="D35" s="18" t="n">
        <f aca="false">SUM(D36:D42)</f>
        <v>-3265</v>
      </c>
      <c r="E35" s="18" t="n">
        <f aca="false">SUM(E36:E42)</f>
        <v>-3265</v>
      </c>
      <c r="F35" s="18" t="n">
        <f aca="false">SUM(F36:F42)</f>
        <v>18654.37</v>
      </c>
      <c r="G35" s="18" t="n">
        <f aca="false">SUM(G36:G42)</f>
        <v>13635</v>
      </c>
      <c r="H35" s="18" t="n">
        <f aca="false">SUM(H36:H42)</f>
        <v>-5019.37</v>
      </c>
      <c r="I35" s="32" t="n">
        <f aca="false">H35-E35</f>
        <v>-1754.37</v>
      </c>
    </row>
    <row r="36" customFormat="false" ht="14.25" hidden="false" customHeight="false" outlineLevel="0" collapsed="false">
      <c r="A36" s="19" t="s">
        <v>42</v>
      </c>
      <c r="B36" s="20" t="n">
        <v>12500</v>
      </c>
      <c r="C36" s="20" t="n">
        <v>10000</v>
      </c>
      <c r="D36" s="36" t="n">
        <f aca="false">C36-B36</f>
        <v>-2500</v>
      </c>
      <c r="E36" s="37" t="n">
        <f aca="false">D36</f>
        <v>-2500</v>
      </c>
      <c r="F36" s="28" t="n">
        <v>12500</v>
      </c>
      <c r="G36" s="13" t="n">
        <v>7945</v>
      </c>
      <c r="H36" s="34" t="n">
        <f aca="false">G36-F36</f>
        <v>-4555</v>
      </c>
      <c r="I36" s="14" t="n">
        <f aca="false">H36-E36</f>
        <v>-2055</v>
      </c>
    </row>
    <row r="37" customFormat="false" ht="14.25" hidden="false" customHeight="false" outlineLevel="0" collapsed="false">
      <c r="A37" s="19" t="s">
        <v>43</v>
      </c>
      <c r="B37" s="20" t="n">
        <v>350</v>
      </c>
      <c r="C37" s="20" t="n">
        <v>0</v>
      </c>
      <c r="D37" s="36" t="n">
        <f aca="false">C37-B37</f>
        <v>-350</v>
      </c>
      <c r="E37" s="37" t="n">
        <f aca="false">D37</f>
        <v>-350</v>
      </c>
      <c r="F37" s="23" t="n">
        <v>0</v>
      </c>
      <c r="G37" s="12" t="n">
        <v>0</v>
      </c>
      <c r="H37" s="34" t="n">
        <f aca="false">G37-F37</f>
        <v>0</v>
      </c>
      <c r="I37" s="14" t="n">
        <f aca="false">H37-E37</f>
        <v>350</v>
      </c>
    </row>
    <row r="38" customFormat="false" ht="14.25" hidden="false" customHeight="false" outlineLevel="0" collapsed="false">
      <c r="A38" s="19" t="s">
        <v>44</v>
      </c>
      <c r="B38" s="20" t="n">
        <v>1500</v>
      </c>
      <c r="C38" s="20" t="n">
        <v>1085</v>
      </c>
      <c r="D38" s="36" t="n">
        <f aca="false">C38-B38</f>
        <v>-415</v>
      </c>
      <c r="E38" s="37" t="n">
        <f aca="false">D38</f>
        <v>-415</v>
      </c>
      <c r="F38" s="28" t="n">
        <v>1720</v>
      </c>
      <c r="G38" s="13" t="n">
        <v>1300</v>
      </c>
      <c r="H38" s="34" t="n">
        <f aca="false">G38-F38</f>
        <v>-420</v>
      </c>
      <c r="I38" s="14" t="n">
        <f aca="false">H38-E38</f>
        <v>-5</v>
      </c>
    </row>
    <row r="39" customFormat="false" ht="14.25" hidden="false" customHeight="false" outlineLevel="0" collapsed="false">
      <c r="A39" s="19" t="s">
        <v>45</v>
      </c>
      <c r="B39" s="20" t="n">
        <v>6000</v>
      </c>
      <c r="C39" s="20" t="n">
        <v>6000</v>
      </c>
      <c r="D39" s="36" t="n">
        <f aca="false">C39-B39</f>
        <v>0</v>
      </c>
      <c r="E39" s="37" t="n">
        <f aca="false">D39</f>
        <v>0</v>
      </c>
      <c r="F39" s="28" t="n">
        <f aca="false">1383.77+2520</f>
        <v>3903.77</v>
      </c>
      <c r="G39" s="13" t="n">
        <f aca="false">3750+640</f>
        <v>4390</v>
      </c>
      <c r="H39" s="34" t="n">
        <f aca="false">G39-F39</f>
        <v>486.23</v>
      </c>
      <c r="I39" s="14" t="n">
        <f aca="false">H39-E39</f>
        <v>486.23</v>
      </c>
    </row>
    <row r="40" customFormat="false" ht="14.25" hidden="false" customHeight="false" outlineLevel="0" collapsed="false">
      <c r="A40" s="19" t="s">
        <v>46</v>
      </c>
      <c r="B40" s="20" t="n">
        <v>1000</v>
      </c>
      <c r="C40" s="20" t="n">
        <v>1000</v>
      </c>
      <c r="D40" s="36" t="n">
        <f aca="false">C40-B40</f>
        <v>0</v>
      </c>
      <c r="E40" s="37" t="n">
        <f aca="false">D40</f>
        <v>0</v>
      </c>
      <c r="F40" s="28" t="n">
        <v>0</v>
      </c>
      <c r="G40" s="13" t="n">
        <v>0</v>
      </c>
      <c r="H40" s="34" t="n">
        <f aca="false">G40-F40</f>
        <v>0</v>
      </c>
      <c r="I40" s="14" t="n">
        <f aca="false">H40-E40</f>
        <v>0</v>
      </c>
    </row>
    <row r="41" customFormat="false" ht="14.25" hidden="false" customHeight="false" outlineLevel="0" collapsed="false">
      <c r="A41" s="19" t="s">
        <v>47</v>
      </c>
      <c r="B41" s="20" t="n">
        <v>0</v>
      </c>
      <c r="C41" s="20" t="n">
        <v>0</v>
      </c>
      <c r="D41" s="36" t="n">
        <f aca="false">C41-B41</f>
        <v>0</v>
      </c>
      <c r="E41" s="37" t="n">
        <f aca="false">D41</f>
        <v>0</v>
      </c>
      <c r="F41" s="28" t="n">
        <v>500</v>
      </c>
      <c r="G41" s="13" t="n">
        <v>0</v>
      </c>
      <c r="H41" s="34" t="n">
        <f aca="false">G41-F41</f>
        <v>-500</v>
      </c>
      <c r="I41" s="14" t="n">
        <f aca="false">H41-E41</f>
        <v>-500</v>
      </c>
    </row>
    <row r="42" customFormat="false" ht="14.25" hidden="false" customHeight="false" outlineLevel="0" collapsed="false">
      <c r="A42" s="19" t="s">
        <v>48</v>
      </c>
      <c r="B42" s="20" t="n">
        <v>0</v>
      </c>
      <c r="C42" s="20" t="n">
        <v>0</v>
      </c>
      <c r="D42" s="36" t="n">
        <f aca="false">C42-B42</f>
        <v>0</v>
      </c>
      <c r="E42" s="37" t="n">
        <f aca="false">D42</f>
        <v>0</v>
      </c>
      <c r="F42" s="28" t="n">
        <v>30.6</v>
      </c>
      <c r="G42" s="13" t="n">
        <v>0</v>
      </c>
      <c r="H42" s="34" t="n">
        <f aca="false">G42-F42</f>
        <v>-30.6</v>
      </c>
      <c r="I42" s="14" t="n">
        <f aca="false">H42-E42</f>
        <v>-30.6</v>
      </c>
    </row>
    <row r="43" customFormat="false" ht="14.25" hidden="false" customHeight="false" outlineLevel="0" collapsed="false">
      <c r="A43" s="38"/>
      <c r="B43" s="38"/>
      <c r="C43" s="40"/>
      <c r="D43" s="40"/>
      <c r="E43" s="40"/>
      <c r="F43" s="12"/>
      <c r="G43" s="12"/>
      <c r="H43" s="34"/>
      <c r="I43" s="34"/>
    </row>
    <row r="44" customFormat="false" ht="14.25" hidden="false" customHeight="false" outlineLevel="0" collapsed="false">
      <c r="A44" s="41" t="s">
        <v>49</v>
      </c>
      <c r="B44" s="11" t="n">
        <f aca="false">SUM(B45:B70)</f>
        <v>15039</v>
      </c>
      <c r="C44" s="11" t="n">
        <f aca="false">SUM(C45:C70)</f>
        <v>6312.25</v>
      </c>
      <c r="D44" s="18" t="n">
        <f aca="false">SUM(D45:D70)</f>
        <v>-8726.75</v>
      </c>
      <c r="E44" s="18" t="n">
        <f aca="false">SUM(E45:E70)</f>
        <v>-8726.75</v>
      </c>
      <c r="F44" s="18" t="n">
        <f aca="false">SUM(F45:F70)</f>
        <v>12645.57</v>
      </c>
      <c r="G44" s="18" t="n">
        <f aca="false">SUM(G45:G70)</f>
        <v>6301</v>
      </c>
      <c r="H44" s="18" t="n">
        <f aca="false">SUM(H45:H70)</f>
        <v>-6344.57</v>
      </c>
      <c r="I44" s="32" t="n">
        <f aca="false">H44-E44</f>
        <v>2382.18</v>
      </c>
    </row>
    <row r="45" customFormat="false" ht="14.25" hidden="false" customHeight="false" outlineLevel="0" collapsed="false">
      <c r="A45" s="19" t="s">
        <v>50</v>
      </c>
      <c r="B45" s="21" t="n">
        <v>1224</v>
      </c>
      <c r="C45" s="21" t="n">
        <v>306</v>
      </c>
      <c r="D45" s="36" t="n">
        <f aca="false">C45-B45</f>
        <v>-918</v>
      </c>
      <c r="E45" s="37" t="n">
        <f aca="false">D45</f>
        <v>-918</v>
      </c>
      <c r="F45" s="28" t="n">
        <v>780</v>
      </c>
      <c r="G45" s="13" t="n">
        <v>195</v>
      </c>
      <c r="H45" s="34" t="n">
        <f aca="false">G45-F45</f>
        <v>-585</v>
      </c>
      <c r="I45" s="14" t="n">
        <f aca="false">H45-E45</f>
        <v>333</v>
      </c>
    </row>
    <row r="46" customFormat="false" ht="14.25" hidden="false" customHeight="false" outlineLevel="0" collapsed="false">
      <c r="A46" s="19" t="s">
        <v>51</v>
      </c>
      <c r="B46" s="21" t="n">
        <v>450</v>
      </c>
      <c r="C46" s="21" t="n">
        <v>112.5</v>
      </c>
      <c r="D46" s="36" t="n">
        <f aca="false">C46-B46</f>
        <v>-337.5</v>
      </c>
      <c r="E46" s="37" t="n">
        <f aca="false">D46</f>
        <v>-337.5</v>
      </c>
      <c r="F46" s="28" t="n">
        <v>650</v>
      </c>
      <c r="G46" s="13" t="n">
        <v>182</v>
      </c>
      <c r="H46" s="34" t="n">
        <f aca="false">G46-F46</f>
        <v>-468</v>
      </c>
      <c r="I46" s="14" t="n">
        <f aca="false">H46-E46</f>
        <v>-130.5</v>
      </c>
    </row>
    <row r="47" customFormat="false" ht="14.25" hidden="false" customHeight="false" outlineLevel="0" collapsed="false">
      <c r="A47" s="19" t="s">
        <v>52</v>
      </c>
      <c r="B47" s="21" t="n">
        <v>240</v>
      </c>
      <c r="C47" s="21" t="n">
        <v>60</v>
      </c>
      <c r="D47" s="36" t="n">
        <f aca="false">C47-B47</f>
        <v>-180</v>
      </c>
      <c r="E47" s="37" t="n">
        <f aca="false">D47</f>
        <v>-180</v>
      </c>
      <c r="F47" s="28" t="n">
        <v>260</v>
      </c>
      <c r="G47" s="13" t="n">
        <v>0</v>
      </c>
      <c r="H47" s="34" t="n">
        <f aca="false">G47-F47</f>
        <v>-260</v>
      </c>
      <c r="I47" s="14" t="n">
        <f aca="false">H47-E47</f>
        <v>-80</v>
      </c>
    </row>
    <row r="48" customFormat="false" ht="14.25" hidden="false" customHeight="false" outlineLevel="0" collapsed="false">
      <c r="A48" s="19" t="s">
        <v>53</v>
      </c>
      <c r="B48" s="21" t="n">
        <v>375</v>
      </c>
      <c r="C48" s="21" t="n">
        <v>93.75</v>
      </c>
      <c r="D48" s="36" t="n">
        <f aca="false">C48-B48</f>
        <v>-281.25</v>
      </c>
      <c r="E48" s="37" t="n">
        <f aca="false">D48</f>
        <v>-281.25</v>
      </c>
      <c r="F48" s="28" t="n">
        <v>455</v>
      </c>
      <c r="G48" s="13" t="n">
        <v>150</v>
      </c>
      <c r="H48" s="34" t="n">
        <f aca="false">G48-F48</f>
        <v>-305</v>
      </c>
      <c r="I48" s="14" t="n">
        <f aca="false">H48-E48</f>
        <v>-23.75</v>
      </c>
    </row>
    <row r="49" customFormat="false" ht="14.25" hidden="false" customHeight="false" outlineLevel="0" collapsed="false">
      <c r="A49" s="19" t="s">
        <v>54</v>
      </c>
      <c r="B49" s="21" t="n">
        <v>200</v>
      </c>
      <c r="C49" s="21" t="n">
        <v>50</v>
      </c>
      <c r="D49" s="36" t="n">
        <f aca="false">C49-B49</f>
        <v>-150</v>
      </c>
      <c r="E49" s="37" t="n">
        <f aca="false">D49</f>
        <v>-150</v>
      </c>
      <c r="F49" s="28" t="n">
        <f aca="false">188.65+24</f>
        <v>212.65</v>
      </c>
      <c r="G49" s="13" t="n">
        <v>66</v>
      </c>
      <c r="H49" s="34" t="n">
        <f aca="false">G49-F49</f>
        <v>-146.65</v>
      </c>
      <c r="I49" s="14" t="n">
        <f aca="false">H49-E49</f>
        <v>3.34999999999999</v>
      </c>
    </row>
    <row r="50" customFormat="false" ht="14.25" hidden="false" customHeight="false" outlineLevel="0" collapsed="false">
      <c r="A50" s="19" t="s">
        <v>55</v>
      </c>
      <c r="B50" s="21" t="n">
        <v>180</v>
      </c>
      <c r="C50" s="21" t="n">
        <v>90</v>
      </c>
      <c r="D50" s="36" t="n">
        <f aca="false">C50-B50</f>
        <v>-90</v>
      </c>
      <c r="E50" s="37" t="n">
        <f aca="false">D50</f>
        <v>-90</v>
      </c>
      <c r="F50" s="28" t="n">
        <f aca="false">28+146</f>
        <v>174</v>
      </c>
      <c r="G50" s="13" t="n">
        <v>80</v>
      </c>
      <c r="H50" s="34" t="n">
        <f aca="false">G50-F50</f>
        <v>-94</v>
      </c>
      <c r="I50" s="14" t="n">
        <f aca="false">H50-E50</f>
        <v>-4</v>
      </c>
    </row>
    <row r="51" customFormat="false" ht="14.25" hidden="false" customHeight="false" outlineLevel="0" collapsed="false">
      <c r="A51" s="19" t="s">
        <v>56</v>
      </c>
      <c r="B51" s="21" t="n">
        <v>1500</v>
      </c>
      <c r="C51" s="21" t="n">
        <v>375</v>
      </c>
      <c r="D51" s="36" t="n">
        <f aca="false">C51-B51</f>
        <v>-1125</v>
      </c>
      <c r="E51" s="37" t="n">
        <f aca="false">D51</f>
        <v>-1125</v>
      </c>
      <c r="F51" s="28" t="n">
        <v>1530</v>
      </c>
      <c r="G51" s="13" t="n">
        <v>425</v>
      </c>
      <c r="H51" s="34" t="n">
        <f aca="false">G51-F51</f>
        <v>-1105</v>
      </c>
      <c r="I51" s="14" t="n">
        <f aca="false">H51-E51</f>
        <v>20</v>
      </c>
    </row>
    <row r="52" customFormat="false" ht="14.25" hidden="false" customHeight="false" outlineLevel="0" collapsed="false">
      <c r="A52" s="19" t="s">
        <v>57</v>
      </c>
      <c r="B52" s="21" t="n">
        <v>200</v>
      </c>
      <c r="C52" s="21" t="n">
        <v>50</v>
      </c>
      <c r="D52" s="36" t="n">
        <f aca="false">C52-B52</f>
        <v>-150</v>
      </c>
      <c r="E52" s="37" t="n">
        <f aca="false">D52</f>
        <v>-150</v>
      </c>
      <c r="F52" s="28" t="n">
        <v>285</v>
      </c>
      <c r="G52" s="13" t="n">
        <v>70</v>
      </c>
      <c r="H52" s="34" t="n">
        <f aca="false">G52-F52</f>
        <v>-215</v>
      </c>
      <c r="I52" s="14" t="n">
        <f aca="false">H52-E52</f>
        <v>-65</v>
      </c>
    </row>
    <row r="53" customFormat="false" ht="14.25" hidden="false" customHeight="false" outlineLevel="0" collapsed="false">
      <c r="A53" s="19" t="s">
        <v>58</v>
      </c>
      <c r="B53" s="21" t="n">
        <v>360</v>
      </c>
      <c r="C53" s="21" t="n">
        <v>90</v>
      </c>
      <c r="D53" s="36" t="n">
        <f aca="false">C53-B53</f>
        <v>-270</v>
      </c>
      <c r="E53" s="37" t="n">
        <f aca="false">D53</f>
        <v>-270</v>
      </c>
      <c r="F53" s="28" t="n">
        <v>0</v>
      </c>
      <c r="G53" s="13" t="n">
        <v>0</v>
      </c>
      <c r="H53" s="34" t="n">
        <f aca="false">G53-F53</f>
        <v>0</v>
      </c>
      <c r="I53" s="14" t="n">
        <f aca="false">H53-E53</f>
        <v>270</v>
      </c>
    </row>
    <row r="54" customFormat="false" ht="14.25" hidden="false" customHeight="false" outlineLevel="0" collapsed="false">
      <c r="A54" s="19" t="s">
        <v>59</v>
      </c>
      <c r="B54" s="21" t="n">
        <v>4700</v>
      </c>
      <c r="C54" s="21" t="n">
        <v>3000</v>
      </c>
      <c r="D54" s="36" t="n">
        <f aca="false">C54-B54</f>
        <v>-1700</v>
      </c>
      <c r="E54" s="37" t="n">
        <f aca="false">D54</f>
        <v>-1700</v>
      </c>
      <c r="F54" s="28" t="n">
        <v>5430</v>
      </c>
      <c r="G54" s="13" t="n">
        <f aca="false">3910+115+115</f>
        <v>4140</v>
      </c>
      <c r="H54" s="34" t="n">
        <f aca="false">G54-F54</f>
        <v>-1290</v>
      </c>
      <c r="I54" s="14" t="n">
        <f aca="false">H54-E54</f>
        <v>410</v>
      </c>
    </row>
    <row r="55" customFormat="false" ht="14.25" hidden="false" customHeight="false" outlineLevel="0" collapsed="false">
      <c r="A55" s="19" t="s">
        <v>60</v>
      </c>
      <c r="B55" s="21" t="n">
        <v>504</v>
      </c>
      <c r="C55" s="21" t="n">
        <v>126</v>
      </c>
      <c r="D55" s="36" t="n">
        <f aca="false">C55-B55</f>
        <v>-378</v>
      </c>
      <c r="E55" s="37" t="n">
        <f aca="false">D55</f>
        <v>-378</v>
      </c>
      <c r="F55" s="28" t="n">
        <v>0</v>
      </c>
      <c r="G55" s="13" t="n">
        <v>142</v>
      </c>
      <c r="H55" s="34" t="n">
        <f aca="false">G55-F55</f>
        <v>142</v>
      </c>
      <c r="I55" s="14" t="n">
        <f aca="false">H55-E55</f>
        <v>520</v>
      </c>
    </row>
    <row r="56" customFormat="false" ht="14.25" hidden="false" customHeight="false" outlineLevel="0" collapsed="false">
      <c r="A56" s="19" t="s">
        <v>61</v>
      </c>
      <c r="B56" s="21" t="n">
        <v>150</v>
      </c>
      <c r="C56" s="21" t="n">
        <v>37.5</v>
      </c>
      <c r="D56" s="36" t="n">
        <f aca="false">C56-B56</f>
        <v>-112.5</v>
      </c>
      <c r="E56" s="37" t="n">
        <f aca="false">D56</f>
        <v>-112.5</v>
      </c>
      <c r="F56" s="28" t="n">
        <v>116</v>
      </c>
      <c r="G56" s="13" t="n">
        <v>0</v>
      </c>
      <c r="H56" s="34" t="n">
        <f aca="false">G56-F56</f>
        <v>-116</v>
      </c>
      <c r="I56" s="14" t="n">
        <f aca="false">H56-E56</f>
        <v>-3.5</v>
      </c>
    </row>
    <row r="57" customFormat="false" ht="14.25" hidden="false" customHeight="false" outlineLevel="0" collapsed="false">
      <c r="A57" s="19" t="s">
        <v>62</v>
      </c>
      <c r="B57" s="21" t="n">
        <v>500</v>
      </c>
      <c r="C57" s="21" t="n">
        <v>125</v>
      </c>
      <c r="D57" s="36" t="n">
        <f aca="false">C57-B57</f>
        <v>-375</v>
      </c>
      <c r="E57" s="37" t="n">
        <f aca="false">D57</f>
        <v>-375</v>
      </c>
      <c r="F57" s="28" t="n">
        <v>800</v>
      </c>
      <c r="G57" s="13" t="n">
        <v>335</v>
      </c>
      <c r="H57" s="34" t="n">
        <f aca="false">G57-F57</f>
        <v>-465</v>
      </c>
      <c r="I57" s="14" t="n">
        <f aca="false">H57-E57</f>
        <v>-90</v>
      </c>
    </row>
    <row r="58" customFormat="false" ht="14.25" hidden="false" customHeight="false" outlineLevel="0" collapsed="false">
      <c r="A58" s="19" t="s">
        <v>63</v>
      </c>
      <c r="B58" s="21" t="n">
        <v>70</v>
      </c>
      <c r="C58" s="21" t="n">
        <v>0</v>
      </c>
      <c r="D58" s="36" t="n">
        <f aca="false">C58-B58</f>
        <v>-70</v>
      </c>
      <c r="E58" s="37" t="n">
        <f aca="false">D58</f>
        <v>-70</v>
      </c>
      <c r="F58" s="28" t="n">
        <v>70</v>
      </c>
      <c r="G58" s="13" t="n">
        <v>0</v>
      </c>
      <c r="H58" s="34" t="n">
        <f aca="false">G58-F58</f>
        <v>-70</v>
      </c>
      <c r="I58" s="14" t="n">
        <f aca="false">H58-E58</f>
        <v>0</v>
      </c>
      <c r="K58" s="42"/>
    </row>
    <row r="59" customFormat="false" ht="14.25" hidden="false" customHeight="false" outlineLevel="0" collapsed="false">
      <c r="A59" s="19" t="s">
        <v>64</v>
      </c>
      <c r="B59" s="21" t="n">
        <v>368</v>
      </c>
      <c r="C59" s="21" t="n">
        <v>92</v>
      </c>
      <c r="D59" s="36" t="n">
        <f aca="false">C59-B59</f>
        <v>-276</v>
      </c>
      <c r="E59" s="37" t="n">
        <f aca="false">D59</f>
        <v>-276</v>
      </c>
      <c r="F59" s="28" t="n">
        <v>0</v>
      </c>
      <c r="G59" s="13" t="n">
        <v>0</v>
      </c>
      <c r="H59" s="34" t="n">
        <f aca="false">G59-F59</f>
        <v>0</v>
      </c>
      <c r="I59" s="14" t="n">
        <f aca="false">H59-E59</f>
        <v>276</v>
      </c>
      <c r="K59" s="42"/>
    </row>
    <row r="60" customFormat="false" ht="14.25" hidden="false" customHeight="false" outlineLevel="0" collapsed="false">
      <c r="A60" s="19" t="s">
        <v>65</v>
      </c>
      <c r="B60" s="21" t="n">
        <v>1008</v>
      </c>
      <c r="C60" s="21" t="n">
        <v>252</v>
      </c>
      <c r="D60" s="36" t="n">
        <f aca="false">C60-B60</f>
        <v>-756</v>
      </c>
      <c r="E60" s="37" t="n">
        <f aca="false">D60</f>
        <v>-756</v>
      </c>
      <c r="F60" s="28" t="n">
        <v>493</v>
      </c>
      <c r="G60" s="13" t="n">
        <v>149</v>
      </c>
      <c r="H60" s="34" t="n">
        <f aca="false">G60-F60</f>
        <v>-344</v>
      </c>
      <c r="I60" s="14" t="n">
        <f aca="false">H60-E60</f>
        <v>412</v>
      </c>
    </row>
    <row r="61" customFormat="false" ht="14.25" hidden="false" customHeight="false" outlineLevel="0" collapsed="false">
      <c r="A61" s="19" t="s">
        <v>66</v>
      </c>
      <c r="B61" s="43" t="n">
        <v>260</v>
      </c>
      <c r="C61" s="21" t="n">
        <v>65</v>
      </c>
      <c r="D61" s="36" t="n">
        <f aca="false">C61-B61</f>
        <v>-195</v>
      </c>
      <c r="E61" s="37" t="n">
        <f aca="false">D61</f>
        <v>-195</v>
      </c>
      <c r="F61" s="28" t="n">
        <v>149</v>
      </c>
      <c r="G61" s="13" t="n">
        <v>0</v>
      </c>
      <c r="H61" s="34" t="n">
        <f aca="false">G61-F61</f>
        <v>-149</v>
      </c>
      <c r="I61" s="14" t="n">
        <f aca="false">H61-E61</f>
        <v>46</v>
      </c>
    </row>
    <row r="62" customFormat="false" ht="14.25" hidden="false" customHeight="false" outlineLevel="0" collapsed="false">
      <c r="A62" s="19" t="s">
        <v>67</v>
      </c>
      <c r="B62" s="21" t="n">
        <v>200</v>
      </c>
      <c r="C62" s="21" t="n">
        <v>50</v>
      </c>
      <c r="D62" s="36" t="n">
        <f aca="false">C62-B62</f>
        <v>-150</v>
      </c>
      <c r="E62" s="37" t="n">
        <f aca="false">D62</f>
        <v>-150</v>
      </c>
      <c r="F62" s="28" t="n">
        <v>804</v>
      </c>
      <c r="G62" s="13" t="n">
        <v>268</v>
      </c>
      <c r="H62" s="34" t="n">
        <f aca="false">G62-F62</f>
        <v>-536</v>
      </c>
      <c r="I62" s="14" t="n">
        <f aca="false">H62-E62</f>
        <v>-386</v>
      </c>
    </row>
    <row r="63" customFormat="false" ht="14.25" hidden="false" customHeight="false" outlineLevel="0" collapsed="false">
      <c r="A63" s="19" t="s">
        <v>68</v>
      </c>
      <c r="B63" s="21" t="n">
        <v>350</v>
      </c>
      <c r="C63" s="21" t="n">
        <v>87.5</v>
      </c>
      <c r="D63" s="36" t="n">
        <f aca="false">C63-B63</f>
        <v>-262.5</v>
      </c>
      <c r="E63" s="37" t="n">
        <f aca="false">D63</f>
        <v>-262.5</v>
      </c>
      <c r="F63" s="28" t="n">
        <v>240</v>
      </c>
      <c r="G63" s="13" t="n">
        <v>84</v>
      </c>
      <c r="H63" s="34" t="n">
        <f aca="false">G63-F63</f>
        <v>-156</v>
      </c>
      <c r="I63" s="14" t="n">
        <f aca="false">H63-E63</f>
        <v>106.5</v>
      </c>
    </row>
    <row r="64" customFormat="false" ht="14.25" hidden="false" customHeight="false" outlineLevel="0" collapsed="false">
      <c r="A64" s="19" t="s">
        <v>69</v>
      </c>
      <c r="B64" s="21" t="n">
        <v>200</v>
      </c>
      <c r="C64" s="21" t="n">
        <v>50</v>
      </c>
      <c r="D64" s="36" t="n">
        <f aca="false">C64-B64</f>
        <v>-150</v>
      </c>
      <c r="E64" s="37" t="n">
        <f aca="false">D64</f>
        <v>-150</v>
      </c>
      <c r="F64" s="28" t="n">
        <v>196.92</v>
      </c>
      <c r="G64" s="13" t="n">
        <v>15</v>
      </c>
      <c r="H64" s="34" t="n">
        <f aca="false">G64-F64</f>
        <v>-181.92</v>
      </c>
      <c r="I64" s="14" t="n">
        <f aca="false">H64-E64</f>
        <v>-31.92</v>
      </c>
    </row>
    <row r="65" customFormat="false" ht="14.25" hidden="false" customHeight="false" outlineLevel="0" collapsed="false">
      <c r="A65" s="19" t="s">
        <v>70</v>
      </c>
      <c r="B65" s="21" t="n">
        <v>50</v>
      </c>
      <c r="C65" s="21" t="n">
        <v>0</v>
      </c>
      <c r="D65" s="36" t="n">
        <f aca="false">C65-B65</f>
        <v>-50</v>
      </c>
      <c r="E65" s="37" t="n">
        <f aca="false">D65</f>
        <v>-50</v>
      </c>
      <c r="F65" s="28" t="n">
        <v>0</v>
      </c>
      <c r="G65" s="13" t="n">
        <v>0</v>
      </c>
      <c r="H65" s="34" t="n">
        <f aca="false">G65-F65</f>
        <v>0</v>
      </c>
      <c r="I65" s="14" t="n">
        <f aca="false">H65-E65</f>
        <v>50</v>
      </c>
    </row>
    <row r="66" customFormat="false" ht="14.25" hidden="false" customHeight="false" outlineLevel="0" collapsed="false">
      <c r="A66" s="19" t="s">
        <v>71</v>
      </c>
      <c r="B66" s="21" t="n">
        <v>50</v>
      </c>
      <c r="C66" s="21" t="n">
        <v>0</v>
      </c>
      <c r="D66" s="36" t="n">
        <f aca="false">C66-B66</f>
        <v>-50</v>
      </c>
      <c r="E66" s="37" t="n">
        <f aca="false">D66</f>
        <v>-50</v>
      </c>
      <c r="F66" s="28" t="n">
        <v>0</v>
      </c>
      <c r="G66" s="13" t="n">
        <v>0</v>
      </c>
      <c r="H66" s="34" t="n">
        <f aca="false">G66-F66</f>
        <v>0</v>
      </c>
      <c r="I66" s="14" t="n">
        <f aca="false">H66-E66</f>
        <v>50</v>
      </c>
    </row>
    <row r="67" customFormat="false" ht="14.25" hidden="false" customHeight="false" outlineLevel="0" collapsed="false">
      <c r="A67" s="19" t="s">
        <v>72</v>
      </c>
      <c r="B67" s="21" t="n">
        <v>100</v>
      </c>
      <c r="C67" s="21" t="n">
        <v>0</v>
      </c>
      <c r="D67" s="36" t="n">
        <f aca="false">C67-B67</f>
        <v>-100</v>
      </c>
      <c r="E67" s="37" t="n">
        <f aca="false">D67</f>
        <v>-100</v>
      </c>
      <c r="F67" s="28" t="n">
        <v>0</v>
      </c>
      <c r="G67" s="13" t="n">
        <v>0</v>
      </c>
      <c r="H67" s="34" t="n">
        <f aca="false">G67-F67</f>
        <v>0</v>
      </c>
      <c r="I67" s="14" t="n">
        <f aca="false">H67-E67</f>
        <v>100</v>
      </c>
    </row>
    <row r="68" customFormat="false" ht="14.25" hidden="false" customHeight="false" outlineLevel="0" collapsed="false">
      <c r="A68" s="19" t="s">
        <v>73</v>
      </c>
      <c r="B68" s="21" t="n">
        <v>100</v>
      </c>
      <c r="C68" s="21" t="n">
        <v>0</v>
      </c>
      <c r="D68" s="36" t="n">
        <f aca="false">C68-B68</f>
        <v>-100</v>
      </c>
      <c r="E68" s="37" t="n">
        <f aca="false">D68</f>
        <v>-100</v>
      </c>
      <c r="F68" s="28" t="n">
        <v>0</v>
      </c>
      <c r="G68" s="13" t="n">
        <v>0</v>
      </c>
      <c r="H68" s="34" t="n">
        <f aca="false">G68-F68</f>
        <v>0</v>
      </c>
      <c r="I68" s="14" t="n">
        <f aca="false">H68-E68</f>
        <v>100</v>
      </c>
    </row>
    <row r="69" customFormat="false" ht="14.25" hidden="false" customHeight="false" outlineLevel="0" collapsed="false">
      <c r="A69" s="19" t="s">
        <v>74</v>
      </c>
      <c r="B69" s="21" t="n">
        <v>700</v>
      </c>
      <c r="C69" s="21" t="n">
        <v>500</v>
      </c>
      <c r="D69" s="36" t="n">
        <f aca="false">C69-B69</f>
        <v>-200</v>
      </c>
      <c r="E69" s="37" t="n">
        <f aca="false">D69</f>
        <v>-200</v>
      </c>
      <c r="F69" s="28" t="n">
        <v>0</v>
      </c>
      <c r="G69" s="13" t="n">
        <v>0</v>
      </c>
      <c r="H69" s="34" t="n">
        <f aca="false">G69-F69</f>
        <v>0</v>
      </c>
      <c r="I69" s="14" t="n">
        <f aca="false">H69-E69</f>
        <v>200</v>
      </c>
    </row>
    <row r="70" customFormat="false" ht="14.25" hidden="false" customHeight="false" outlineLevel="0" collapsed="false">
      <c r="A70" s="19" t="s">
        <v>75</v>
      </c>
      <c r="B70" s="44" t="n">
        <v>1000</v>
      </c>
      <c r="C70" s="44" t="n">
        <v>700</v>
      </c>
      <c r="D70" s="36" t="n">
        <f aca="false">C70-B70</f>
        <v>-300</v>
      </c>
      <c r="E70" s="37" t="n">
        <f aca="false">D70</f>
        <v>-300</v>
      </c>
      <c r="F70" s="28" t="n">
        <v>0</v>
      </c>
      <c r="G70" s="13" t="n">
        <v>0</v>
      </c>
      <c r="H70" s="34" t="n">
        <f aca="false">G70-F70</f>
        <v>0</v>
      </c>
      <c r="I70" s="14" t="n">
        <f aca="false">H70-E70</f>
        <v>300</v>
      </c>
    </row>
    <row r="71" customFormat="false" ht="14.25" hidden="false" customHeight="false" outlineLevel="0" collapsed="false">
      <c r="A71" s="45"/>
      <c r="B71" s="46"/>
      <c r="C71" s="46"/>
      <c r="D71" s="47"/>
      <c r="E71" s="48"/>
      <c r="F71" s="48"/>
      <c r="G71" s="48"/>
      <c r="H71" s="48"/>
      <c r="I71" s="48"/>
    </row>
    <row r="72" customFormat="false" ht="14.25" hidden="false" customHeight="false" outlineLevel="0" collapsed="false">
      <c r="A72" s="49" t="s">
        <v>76</v>
      </c>
      <c r="B72" s="22" t="n">
        <f aca="false">SUM(B73:B80)</f>
        <v>6370</v>
      </c>
      <c r="C72" s="22" t="n">
        <f aca="false">SUM(C73:C80)</f>
        <v>4582.5</v>
      </c>
      <c r="D72" s="22" t="n">
        <f aca="false">SUM(D73:D80)</f>
        <v>-1787.5</v>
      </c>
      <c r="E72" s="22" t="n">
        <f aca="false">SUM(E73:E80)</f>
        <v>-1787.5</v>
      </c>
      <c r="F72" s="22" t="n">
        <f aca="false">SUM(F73:F80)</f>
        <v>6354</v>
      </c>
      <c r="G72" s="22" t="n">
        <f aca="false">SUM(G73:G80)</f>
        <v>4119.4</v>
      </c>
      <c r="H72" s="50" t="n">
        <f aca="false">SUM(H73:H80)</f>
        <v>-2234.6</v>
      </c>
      <c r="I72" s="32" t="n">
        <f aca="false">H72-E72</f>
        <v>-447.1</v>
      </c>
    </row>
    <row r="73" customFormat="false" ht="14.25" hidden="false" customHeight="false" outlineLevel="0" collapsed="false">
      <c r="A73" s="19" t="s">
        <v>77</v>
      </c>
      <c r="B73" s="51" t="n">
        <v>530</v>
      </c>
      <c r="C73" s="20" t="n">
        <f aca="false">0.5*B73</f>
        <v>265</v>
      </c>
      <c r="D73" s="36" t="n">
        <f aca="false">C73-B73</f>
        <v>-265</v>
      </c>
      <c r="E73" s="37" t="n">
        <f aca="false">D73</f>
        <v>-265</v>
      </c>
      <c r="F73" s="28" t="n">
        <v>0</v>
      </c>
      <c r="G73" s="13" t="n">
        <v>0</v>
      </c>
      <c r="H73" s="52" t="n">
        <f aca="false">G73-F73</f>
        <v>0</v>
      </c>
      <c r="I73" s="14" t="n">
        <f aca="false">H73-E73</f>
        <v>265</v>
      </c>
    </row>
    <row r="74" customFormat="false" ht="14.25" hidden="false" customHeight="false" outlineLevel="0" collapsed="false">
      <c r="A74" s="19" t="s">
        <v>78</v>
      </c>
      <c r="B74" s="51" t="n">
        <v>1490</v>
      </c>
      <c r="C74" s="20" t="n">
        <v>930</v>
      </c>
      <c r="D74" s="36" t="n">
        <f aca="false">C74-B74</f>
        <v>-560</v>
      </c>
      <c r="E74" s="37" t="n">
        <f aca="false">D74</f>
        <v>-560</v>
      </c>
      <c r="F74" s="28" t="n">
        <v>1490</v>
      </c>
      <c r="G74" s="13" t="n">
        <v>930</v>
      </c>
      <c r="H74" s="34" t="n">
        <f aca="false">G74-F74</f>
        <v>-560</v>
      </c>
      <c r="I74" s="14" t="n">
        <f aca="false">H74-E74</f>
        <v>0</v>
      </c>
    </row>
    <row r="75" customFormat="false" ht="14.25" hidden="false" customHeight="false" outlineLevel="0" collapsed="false">
      <c r="A75" s="19" t="s">
        <v>79</v>
      </c>
      <c r="B75" s="51" t="n">
        <v>1500</v>
      </c>
      <c r="C75" s="20" t="n">
        <v>1300</v>
      </c>
      <c r="D75" s="36" t="n">
        <f aca="false">C75-B75</f>
        <v>-200</v>
      </c>
      <c r="E75" s="37" t="n">
        <f aca="false">D75</f>
        <v>-200</v>
      </c>
      <c r="F75" s="28" t="n">
        <v>2332</v>
      </c>
      <c r="G75" s="13" t="n">
        <f aca="false">1405+60</f>
        <v>1465</v>
      </c>
      <c r="H75" s="34" t="n">
        <f aca="false">G75-F75</f>
        <v>-867</v>
      </c>
      <c r="I75" s="14" t="n">
        <f aca="false">H75-E75</f>
        <v>-667</v>
      </c>
    </row>
    <row r="76" customFormat="false" ht="14.25" hidden="false" customHeight="false" outlineLevel="0" collapsed="false">
      <c r="A76" s="19" t="s">
        <v>80</v>
      </c>
      <c r="B76" s="51" t="n">
        <v>1000</v>
      </c>
      <c r="C76" s="20" t="n">
        <f aca="false">0.5*B76</f>
        <v>500</v>
      </c>
      <c r="D76" s="36" t="n">
        <f aca="false">C76-B76</f>
        <v>-500</v>
      </c>
      <c r="E76" s="37" t="n">
        <f aca="false">D76</f>
        <v>-500</v>
      </c>
      <c r="F76" s="28" t="n">
        <v>1350</v>
      </c>
      <c r="G76" s="13" t="n">
        <v>673</v>
      </c>
      <c r="H76" s="34" t="n">
        <f aca="false">G76-F76</f>
        <v>-677</v>
      </c>
      <c r="I76" s="14" t="n">
        <f aca="false">H76-E76</f>
        <v>-177</v>
      </c>
    </row>
    <row r="77" customFormat="false" ht="14.25" hidden="false" customHeight="false" outlineLevel="0" collapsed="false">
      <c r="A77" s="19" t="s">
        <v>81</v>
      </c>
      <c r="B77" s="51" t="n">
        <v>400</v>
      </c>
      <c r="C77" s="20" t="n">
        <v>400</v>
      </c>
      <c r="D77" s="36" t="n">
        <f aca="false">C77-B77</f>
        <v>0</v>
      </c>
      <c r="E77" s="37" t="n">
        <f aca="false">D77</f>
        <v>0</v>
      </c>
      <c r="F77" s="28" t="n">
        <v>714</v>
      </c>
      <c r="G77" s="13" t="n">
        <v>714</v>
      </c>
      <c r="H77" s="34" t="n">
        <f aca="false">G77-F77</f>
        <v>0</v>
      </c>
      <c r="I77" s="14" t="n">
        <f aca="false">H77-E77</f>
        <v>0</v>
      </c>
    </row>
    <row r="78" customFormat="false" ht="14.25" hidden="false" customHeight="false" outlineLevel="0" collapsed="false">
      <c r="A78" s="19" t="s">
        <v>82</v>
      </c>
      <c r="B78" s="51" t="n">
        <v>1000</v>
      </c>
      <c r="C78" s="20" t="n">
        <v>1000</v>
      </c>
      <c r="D78" s="36" t="n">
        <f aca="false">C78-B78</f>
        <v>0</v>
      </c>
      <c r="E78" s="37" t="n">
        <f aca="false">D78</f>
        <v>0</v>
      </c>
      <c r="F78" s="28" t="n">
        <v>468</v>
      </c>
      <c r="G78" s="13" t="n">
        <v>337.4</v>
      </c>
      <c r="H78" s="34" t="n">
        <f aca="false">G78-F78</f>
        <v>-130.6</v>
      </c>
      <c r="I78" s="14" t="n">
        <f aca="false">H78-E78</f>
        <v>-130.6</v>
      </c>
    </row>
    <row r="79" customFormat="false" ht="14.25" hidden="false" customHeight="false" outlineLevel="0" collapsed="false">
      <c r="A79" s="19" t="s">
        <v>83</v>
      </c>
      <c r="B79" s="51" t="n">
        <v>300</v>
      </c>
      <c r="C79" s="20" t="n">
        <f aca="false">0.5*B79</f>
        <v>150</v>
      </c>
      <c r="D79" s="36" t="n">
        <f aca="false">C79-B79</f>
        <v>-150</v>
      </c>
      <c r="E79" s="37" t="n">
        <f aca="false">D79</f>
        <v>-150</v>
      </c>
      <c r="F79" s="28" t="n">
        <v>0</v>
      </c>
      <c r="G79" s="13" t="n">
        <v>0</v>
      </c>
      <c r="H79" s="34" t="n">
        <f aca="false">G79-F79</f>
        <v>0</v>
      </c>
      <c r="I79" s="14" t="n">
        <f aca="false">H79-E79</f>
        <v>150</v>
      </c>
    </row>
    <row r="80" customFormat="false" ht="14.25" hidden="false" customHeight="false" outlineLevel="0" collapsed="false">
      <c r="A80" s="19" t="s">
        <v>84</v>
      </c>
      <c r="B80" s="51" t="n">
        <v>150</v>
      </c>
      <c r="C80" s="20" t="n">
        <f aca="false">0.25*B80</f>
        <v>37.5</v>
      </c>
      <c r="D80" s="36" t="n">
        <f aca="false">C80-B80</f>
        <v>-112.5</v>
      </c>
      <c r="E80" s="37" t="n">
        <f aca="false">D80</f>
        <v>-112.5</v>
      </c>
      <c r="F80" s="28" t="n">
        <v>0</v>
      </c>
      <c r="G80" s="13" t="n">
        <v>0</v>
      </c>
      <c r="H80" s="34" t="n">
        <f aca="false">G80-F80</f>
        <v>0</v>
      </c>
      <c r="I80" s="14" t="n">
        <f aca="false">H80-E80</f>
        <v>112.5</v>
      </c>
    </row>
    <row r="81" customFormat="false" ht="14.25" hidden="false" customHeight="false" outlineLevel="0" collapsed="false">
      <c r="A81" s="38"/>
      <c r="B81" s="38"/>
      <c r="C81" s="38"/>
      <c r="D81" s="39"/>
      <c r="E81" s="29"/>
      <c r="F81" s="12"/>
      <c r="G81" s="12"/>
      <c r="H81" s="34"/>
      <c r="I81" s="34"/>
    </row>
    <row r="82" customFormat="false" ht="14.25" hidden="false" customHeight="false" outlineLevel="0" collapsed="false">
      <c r="A82" s="41" t="s">
        <v>85</v>
      </c>
      <c r="B82" s="11" t="n">
        <f aca="false">SUM(B83:B91)</f>
        <v>3550</v>
      </c>
      <c r="C82" s="11" t="n">
        <f aca="false">SUM(C83:C91)</f>
        <v>6660</v>
      </c>
      <c r="D82" s="18" t="n">
        <f aca="false">SUM(D83:D91)</f>
        <v>3110</v>
      </c>
      <c r="E82" s="18" t="n">
        <f aca="false">SUM(E83:E91)</f>
        <v>3110</v>
      </c>
      <c r="F82" s="18" t="n">
        <f aca="false">SUM(F83:F91)</f>
        <v>1725.97</v>
      </c>
      <c r="G82" s="18" t="n">
        <f aca="false">SUM(G83:G91)</f>
        <v>5883.23</v>
      </c>
      <c r="H82" s="18" t="n">
        <f aca="false">SUM(H83:H91)</f>
        <v>4157.26</v>
      </c>
      <c r="I82" s="32" t="n">
        <f aca="false">H82-E82</f>
        <v>1047.26</v>
      </c>
    </row>
    <row r="83" customFormat="false" ht="14.25" hidden="false" customHeight="false" outlineLevel="0" collapsed="false">
      <c r="A83" s="19" t="s">
        <v>86</v>
      </c>
      <c r="B83" s="20" t="n">
        <v>100</v>
      </c>
      <c r="C83" s="20" t="n">
        <v>400</v>
      </c>
      <c r="D83" s="36" t="n">
        <f aca="false">C83-B83</f>
        <v>300</v>
      </c>
      <c r="E83" s="37" t="n">
        <f aca="false">D83</f>
        <v>300</v>
      </c>
      <c r="F83" s="28" t="n">
        <v>0</v>
      </c>
      <c r="G83" s="13" t="n">
        <v>375</v>
      </c>
      <c r="H83" s="34" t="n">
        <f aca="false">G83-F83</f>
        <v>375</v>
      </c>
      <c r="I83" s="14" t="n">
        <f aca="false">H83-E83</f>
        <v>75</v>
      </c>
    </row>
    <row r="84" customFormat="false" ht="14.25" hidden="false" customHeight="false" outlineLevel="0" collapsed="false">
      <c r="A84" s="19" t="s">
        <v>87</v>
      </c>
      <c r="B84" s="20" t="n">
        <v>100</v>
      </c>
      <c r="C84" s="20" t="n">
        <v>0</v>
      </c>
      <c r="D84" s="36" t="n">
        <f aca="false">C84-B84</f>
        <v>-100</v>
      </c>
      <c r="E84" s="37" t="n">
        <f aca="false">D84</f>
        <v>-100</v>
      </c>
      <c r="F84" s="28" t="n">
        <v>0</v>
      </c>
      <c r="G84" s="13" t="n">
        <v>0</v>
      </c>
      <c r="H84" s="34" t="n">
        <f aca="false">G84-F84</f>
        <v>0</v>
      </c>
      <c r="I84" s="14" t="n">
        <f aca="false">H84-E84</f>
        <v>100</v>
      </c>
    </row>
    <row r="85" customFormat="false" ht="14.25" hidden="false" customHeight="false" outlineLevel="0" collapsed="false">
      <c r="A85" s="19" t="s">
        <v>88</v>
      </c>
      <c r="B85" s="20" t="n">
        <v>0</v>
      </c>
      <c r="C85" s="20" t="n">
        <v>3200</v>
      </c>
      <c r="D85" s="36" t="n">
        <f aca="false">C85-B85</f>
        <v>3200</v>
      </c>
      <c r="E85" s="37" t="n">
        <f aca="false">D85</f>
        <v>3200</v>
      </c>
      <c r="F85" s="28" t="n">
        <v>0</v>
      </c>
      <c r="G85" s="13" t="n">
        <v>2200</v>
      </c>
      <c r="H85" s="34" t="n">
        <f aca="false">G85-F85</f>
        <v>2200</v>
      </c>
      <c r="I85" s="14" t="n">
        <f aca="false">H85-E85</f>
        <v>-1000</v>
      </c>
    </row>
    <row r="86" customFormat="false" ht="14.25" hidden="false" customHeight="false" outlineLevel="0" collapsed="false">
      <c r="A86" s="19" t="s">
        <v>89</v>
      </c>
      <c r="B86" s="20" t="n">
        <v>380</v>
      </c>
      <c r="C86" s="20" t="n">
        <v>360</v>
      </c>
      <c r="D86" s="36" t="n">
        <f aca="false">C86-B86</f>
        <v>-20</v>
      </c>
      <c r="E86" s="37" t="n">
        <f aca="false">D86</f>
        <v>-20</v>
      </c>
      <c r="F86" s="28" t="n">
        <v>0</v>
      </c>
      <c r="G86" s="13" t="n">
        <v>1387.18</v>
      </c>
      <c r="H86" s="34" t="n">
        <f aca="false">G86-F86</f>
        <v>1387.18</v>
      </c>
      <c r="I86" s="14" t="n">
        <f aca="false">H86-E86</f>
        <v>1407.18</v>
      </c>
    </row>
    <row r="87" customFormat="false" ht="14.25" hidden="false" customHeight="false" outlineLevel="0" collapsed="false">
      <c r="A87" s="19" t="s">
        <v>90</v>
      </c>
      <c r="B87" s="20" t="n">
        <v>1500</v>
      </c>
      <c r="C87" s="20" t="n">
        <v>1500</v>
      </c>
      <c r="D87" s="36" t="n">
        <f aca="false">C87-B87</f>
        <v>0</v>
      </c>
      <c r="E87" s="37" t="n">
        <f aca="false">D87</f>
        <v>0</v>
      </c>
      <c r="F87" s="28" t="n">
        <v>1059.55</v>
      </c>
      <c r="G87" s="13" t="n">
        <v>1059.55</v>
      </c>
      <c r="H87" s="34" t="n">
        <f aca="false">G87-F87</f>
        <v>0</v>
      </c>
      <c r="I87" s="14" t="n">
        <f aca="false">H87-E87</f>
        <v>0</v>
      </c>
    </row>
    <row r="88" customFormat="false" ht="14.25" hidden="false" customHeight="false" outlineLevel="0" collapsed="false">
      <c r="A88" s="19" t="s">
        <v>91</v>
      </c>
      <c r="B88" s="20" t="n">
        <v>700</v>
      </c>
      <c r="C88" s="20" t="n">
        <v>1200</v>
      </c>
      <c r="D88" s="36" t="n">
        <f aca="false">C88-B88</f>
        <v>500</v>
      </c>
      <c r="E88" s="37" t="n">
        <f aca="false">D88</f>
        <v>500</v>
      </c>
      <c r="F88" s="28" t="n">
        <v>296.78</v>
      </c>
      <c r="G88" s="13" t="n">
        <v>861.5</v>
      </c>
      <c r="H88" s="34" t="n">
        <f aca="false">G88-F88</f>
        <v>564.72</v>
      </c>
      <c r="I88" s="14" t="n">
        <f aca="false">H88-E88</f>
        <v>64.72</v>
      </c>
    </row>
    <row r="89" customFormat="false" ht="14.25" hidden="false" customHeight="false" outlineLevel="0" collapsed="false">
      <c r="A89" s="19" t="s">
        <v>92</v>
      </c>
      <c r="B89" s="20" t="n">
        <v>100</v>
      </c>
      <c r="C89" s="20" t="n">
        <v>0</v>
      </c>
      <c r="D89" s="36" t="n">
        <f aca="false">C89-B89</f>
        <v>-100</v>
      </c>
      <c r="E89" s="37" t="n">
        <f aca="false">D89</f>
        <v>-100</v>
      </c>
      <c r="F89" s="28" t="n">
        <v>0</v>
      </c>
      <c r="G89" s="13" t="n">
        <v>0</v>
      </c>
      <c r="H89" s="34" t="n">
        <f aca="false">G89-F89</f>
        <v>0</v>
      </c>
      <c r="I89" s="14" t="n">
        <f aca="false">H89-E89</f>
        <v>100</v>
      </c>
    </row>
    <row r="90" customFormat="false" ht="14.25" hidden="false" customHeight="false" outlineLevel="0" collapsed="false">
      <c r="A90" s="19" t="s">
        <v>93</v>
      </c>
      <c r="B90" s="20" t="n">
        <v>370</v>
      </c>
      <c r="C90" s="20" t="n">
        <v>0</v>
      </c>
      <c r="D90" s="36" t="n">
        <f aca="false">C90-B90</f>
        <v>-370</v>
      </c>
      <c r="E90" s="37" t="n">
        <f aca="false">D90</f>
        <v>-370</v>
      </c>
      <c r="F90" s="28" t="n">
        <v>369.64</v>
      </c>
      <c r="G90" s="13" t="n">
        <v>0</v>
      </c>
      <c r="H90" s="34" t="n">
        <f aca="false">G90-F90</f>
        <v>-369.64</v>
      </c>
      <c r="I90" s="14" t="n">
        <f aca="false">H90-E90</f>
        <v>0.360000000000014</v>
      </c>
    </row>
    <row r="91" customFormat="false" ht="14.25" hidden="false" customHeight="false" outlineLevel="0" collapsed="false">
      <c r="A91" s="19" t="s">
        <v>94</v>
      </c>
      <c r="B91" s="20" t="n">
        <v>300</v>
      </c>
      <c r="C91" s="20" t="n">
        <v>0</v>
      </c>
      <c r="D91" s="36" t="n">
        <f aca="false">C91-B91</f>
        <v>-300</v>
      </c>
      <c r="E91" s="37" t="n">
        <f aca="false">D91</f>
        <v>-300</v>
      </c>
      <c r="F91" s="28" t="n">
        <v>0</v>
      </c>
      <c r="G91" s="13" t="n">
        <v>0</v>
      </c>
      <c r="H91" s="34" t="n">
        <f aca="false">G91-F91</f>
        <v>0</v>
      </c>
      <c r="I91" s="14" t="n">
        <f aca="false">H91-E91</f>
        <v>300</v>
      </c>
    </row>
    <row r="92" customFormat="false" ht="14.25" hidden="false" customHeight="false" outlineLevel="0" collapsed="false">
      <c r="A92" s="53"/>
      <c r="B92" s="12"/>
      <c r="C92" s="12"/>
      <c r="D92" s="38"/>
      <c r="E92" s="29"/>
      <c r="F92" s="12"/>
      <c r="G92" s="12"/>
      <c r="H92" s="9"/>
      <c r="I92" s="9"/>
    </row>
    <row r="93" customFormat="false" ht="15" hidden="false" customHeight="false" outlineLevel="0" collapsed="false">
      <c r="A93" s="30" t="s">
        <v>95</v>
      </c>
      <c r="B93" s="31" t="n">
        <f aca="false">B82+B44+B35+B26+B72</f>
        <v>49069</v>
      </c>
      <c r="C93" s="31" t="n">
        <f aca="false">C82+C44+C35+C26+C72</f>
        <v>36329.75</v>
      </c>
      <c r="D93" s="31" t="n">
        <f aca="false">D82+D44+D35+D26+D72</f>
        <v>-12739.25</v>
      </c>
      <c r="E93" s="31" t="n">
        <f aca="false">E82+E44+E35+E26+E72</f>
        <v>-12739.25</v>
      </c>
      <c r="F93" s="31" t="n">
        <f aca="false">F82+F44+F35+F26</f>
        <v>33425.91</v>
      </c>
      <c r="G93" s="31" t="n">
        <f aca="false">G82+G44+G35+G26</f>
        <v>25919.23</v>
      </c>
      <c r="H93" s="31" t="n">
        <f aca="false">H82+H44+H35+H26</f>
        <v>-7506.68</v>
      </c>
      <c r="I93" s="32" t="n">
        <f aca="false">H93-E93</f>
        <v>5232.57</v>
      </c>
    </row>
    <row r="94" customFormat="false" ht="15" hidden="false" customHeight="true" outlineLevel="0" collapsed="false">
      <c r="A94" s="54" t="s">
        <v>96</v>
      </c>
      <c r="B94" s="54"/>
      <c r="C94" s="54"/>
      <c r="D94" s="54"/>
      <c r="E94" s="54"/>
      <c r="F94" s="54"/>
      <c r="G94" s="54"/>
      <c r="H94" s="54"/>
      <c r="I94" s="54"/>
    </row>
    <row r="95" customFormat="false" ht="14.25" hidden="false" customHeight="false" outlineLevel="0" collapsed="false">
      <c r="A95" s="19" t="s">
        <v>97</v>
      </c>
      <c r="B95" s="20" t="n">
        <v>1800</v>
      </c>
      <c r="C95" s="20" t="n">
        <v>990</v>
      </c>
      <c r="D95" s="44" t="n">
        <f aca="false">C95-B95</f>
        <v>-810</v>
      </c>
      <c r="E95" s="22" t="n">
        <f aca="false">D95</f>
        <v>-810</v>
      </c>
      <c r="F95" s="28" t="n">
        <v>1550</v>
      </c>
      <c r="G95" s="13" t="n">
        <v>208</v>
      </c>
      <c r="H95" s="34" t="n">
        <f aca="false">G95-F95</f>
        <v>-1342</v>
      </c>
      <c r="I95" s="14" t="n">
        <f aca="false">H95-E95</f>
        <v>-532</v>
      </c>
    </row>
    <row r="96" customFormat="false" ht="14.25" hidden="false" customHeight="false" outlineLevel="0" collapsed="false">
      <c r="A96" s="36" t="s">
        <v>98</v>
      </c>
      <c r="B96" s="20" t="n">
        <v>670</v>
      </c>
      <c r="C96" s="20" t="n">
        <v>0</v>
      </c>
      <c r="D96" s="44" t="n">
        <f aca="false">C96-B96</f>
        <v>-670</v>
      </c>
      <c r="E96" s="22" t="n">
        <f aca="false">D96</f>
        <v>-670</v>
      </c>
      <c r="F96" s="28"/>
      <c r="G96" s="13"/>
      <c r="H96" s="34" t="n">
        <f aca="false">G96-F96</f>
        <v>0</v>
      </c>
      <c r="I96" s="14" t="n">
        <f aca="false">H96-E96</f>
        <v>670</v>
      </c>
    </row>
    <row r="97" customFormat="false" ht="14.25" hidden="false" customHeight="false" outlineLevel="0" collapsed="false">
      <c r="A97" s="36" t="s">
        <v>99</v>
      </c>
      <c r="B97" s="20" t="n">
        <v>1000</v>
      </c>
      <c r="C97" s="20" t="n">
        <v>950</v>
      </c>
      <c r="D97" s="44" t="n">
        <f aca="false">C97-B97</f>
        <v>-50</v>
      </c>
      <c r="E97" s="22" t="n">
        <f aca="false">D97</f>
        <v>-50</v>
      </c>
      <c r="F97" s="28" t="n">
        <f aca="false">1495.7-1250</f>
        <v>245.7</v>
      </c>
      <c r="G97" s="13" t="n">
        <f aca="false">683-208</f>
        <v>475</v>
      </c>
      <c r="H97" s="34" t="n">
        <f aca="false">G97-F97</f>
        <v>229.3</v>
      </c>
      <c r="I97" s="14" t="n">
        <f aca="false">H97-E97</f>
        <v>279.3</v>
      </c>
    </row>
    <row r="98" customFormat="false" ht="14.25" hidden="false" customHeight="false" outlineLevel="0" collapsed="false">
      <c r="A98" s="36" t="s">
        <v>100</v>
      </c>
      <c r="B98" s="20" t="n">
        <v>2300</v>
      </c>
      <c r="C98" s="20" t="n">
        <v>1190</v>
      </c>
      <c r="D98" s="44" t="n">
        <f aca="false">C98-B98</f>
        <v>-1110</v>
      </c>
      <c r="E98" s="22" t="n">
        <f aca="false">D98</f>
        <v>-1110</v>
      </c>
      <c r="F98" s="23" t="n">
        <f aca="false">1015+821</f>
        <v>1836</v>
      </c>
      <c r="G98" s="12" t="n">
        <f aca="false">757+33</f>
        <v>790</v>
      </c>
      <c r="H98" s="34" t="n">
        <f aca="false">G98-F98</f>
        <v>-1046</v>
      </c>
      <c r="I98" s="14" t="n">
        <f aca="false">H98-E98</f>
        <v>64</v>
      </c>
    </row>
    <row r="99" customFormat="false" ht="14.25" hidden="false" customHeight="false" outlineLevel="0" collapsed="false">
      <c r="A99" s="36" t="s">
        <v>101</v>
      </c>
      <c r="B99" s="20" t="n">
        <v>1800</v>
      </c>
      <c r="C99" s="20" t="n">
        <v>1240</v>
      </c>
      <c r="D99" s="44" t="n">
        <f aca="false">C99-B99</f>
        <v>-560</v>
      </c>
      <c r="E99" s="22" t="n">
        <f aca="false">D99</f>
        <v>-560</v>
      </c>
      <c r="F99" s="23" t="n">
        <v>1498</v>
      </c>
      <c r="G99" s="12" t="n">
        <v>798</v>
      </c>
      <c r="H99" s="34" t="n">
        <f aca="false">G99-F99</f>
        <v>-700</v>
      </c>
      <c r="I99" s="14" t="n">
        <f aca="false">H99-E99</f>
        <v>-140</v>
      </c>
    </row>
    <row r="100" customFormat="false" ht="14.25" hidden="false" customHeight="false" outlineLevel="0" collapsed="false">
      <c r="A100" s="19" t="s">
        <v>102</v>
      </c>
      <c r="B100" s="20" t="n">
        <v>4900</v>
      </c>
      <c r="C100" s="20" t="n">
        <v>2650</v>
      </c>
      <c r="D100" s="44" t="n">
        <f aca="false">C100-B100</f>
        <v>-2250</v>
      </c>
      <c r="E100" s="22" t="n">
        <f aca="false">D100</f>
        <v>-2250</v>
      </c>
      <c r="F100" s="23" t="n">
        <f aca="false">3944+821</f>
        <v>4765</v>
      </c>
      <c r="G100" s="12" t="n">
        <v>1999.5</v>
      </c>
      <c r="H100" s="34" t="n">
        <f aca="false">G100-F100</f>
        <v>-2765.5</v>
      </c>
      <c r="I100" s="14" t="n">
        <f aca="false">H100-E100</f>
        <v>-515.5</v>
      </c>
    </row>
    <row r="101" customFormat="false" ht="14.25" hidden="false" customHeight="false" outlineLevel="0" collapsed="false">
      <c r="A101" s="19" t="s">
        <v>103</v>
      </c>
      <c r="B101" s="20" t="n">
        <v>500</v>
      </c>
      <c r="C101" s="20" t="n">
        <v>300</v>
      </c>
      <c r="D101" s="44" t="n">
        <f aca="false">C101-B101</f>
        <v>-200</v>
      </c>
      <c r="E101" s="22" t="n">
        <f aca="false">D101</f>
        <v>-200</v>
      </c>
      <c r="F101" s="28" t="n">
        <v>320</v>
      </c>
      <c r="G101" s="13" t="n">
        <v>150</v>
      </c>
      <c r="H101" s="34" t="n">
        <f aca="false">G101-F101</f>
        <v>-170</v>
      </c>
      <c r="I101" s="14" t="n">
        <f aca="false">H101-E101</f>
        <v>30</v>
      </c>
    </row>
    <row r="102" customFormat="false" ht="14.25" hidden="false" customHeight="false" outlineLevel="0" collapsed="false">
      <c r="A102" s="19" t="s">
        <v>104</v>
      </c>
      <c r="B102" s="20" t="n">
        <v>5000</v>
      </c>
      <c r="C102" s="20" t="n">
        <v>3300</v>
      </c>
      <c r="D102" s="44" t="n">
        <f aca="false">C102-B102</f>
        <v>-1700</v>
      </c>
      <c r="E102" s="22" t="n">
        <f aca="false">D102</f>
        <v>-1700</v>
      </c>
      <c r="F102" s="28" t="n">
        <v>4879</v>
      </c>
      <c r="G102" s="13" t="n">
        <v>3235</v>
      </c>
      <c r="H102" s="34" t="n">
        <f aca="false">G102-F102</f>
        <v>-1644</v>
      </c>
      <c r="I102" s="14" t="n">
        <f aca="false">H102-E102</f>
        <v>56</v>
      </c>
    </row>
    <row r="103" customFormat="false" ht="14.25" hidden="false" customHeight="false" outlineLevel="0" collapsed="false">
      <c r="A103" s="19" t="s">
        <v>105</v>
      </c>
      <c r="B103" s="20" t="n">
        <v>380</v>
      </c>
      <c r="C103" s="20" t="n">
        <v>300</v>
      </c>
      <c r="D103" s="44" t="n">
        <f aca="false">C103-B103</f>
        <v>-80</v>
      </c>
      <c r="E103" s="22" t="n">
        <f aca="false">D103</f>
        <v>-80</v>
      </c>
      <c r="F103" s="28"/>
      <c r="G103" s="13"/>
      <c r="H103" s="34" t="n">
        <f aca="false">G103-F103</f>
        <v>0</v>
      </c>
      <c r="I103" s="14" t="n">
        <f aca="false">H103-E103</f>
        <v>80</v>
      </c>
    </row>
    <row r="104" customFormat="false" ht="14.25" hidden="false" customHeight="false" outlineLevel="0" collapsed="false">
      <c r="A104" s="19" t="s">
        <v>106</v>
      </c>
      <c r="B104" s="20" t="n">
        <v>380</v>
      </c>
      <c r="C104" s="20" t="n">
        <v>180</v>
      </c>
      <c r="D104" s="44" t="n">
        <f aca="false">C104-B104</f>
        <v>-200</v>
      </c>
      <c r="E104" s="22" t="n">
        <f aca="false">D104</f>
        <v>-200</v>
      </c>
      <c r="F104" s="28" t="n">
        <v>380</v>
      </c>
      <c r="G104" s="13" t="n">
        <v>0</v>
      </c>
      <c r="H104" s="34" t="n">
        <f aca="false">G104-F104</f>
        <v>-380</v>
      </c>
      <c r="I104" s="14" t="n">
        <f aca="false">H104-E104</f>
        <v>-180</v>
      </c>
    </row>
    <row r="105" customFormat="false" ht="14.25" hidden="false" customHeight="false" outlineLevel="0" collapsed="false">
      <c r="A105" s="19" t="s">
        <v>107</v>
      </c>
      <c r="B105" s="20" t="n">
        <v>450</v>
      </c>
      <c r="C105" s="20" t="n">
        <v>300</v>
      </c>
      <c r="D105" s="44" t="n">
        <f aca="false">C105-B105</f>
        <v>-150</v>
      </c>
      <c r="E105" s="22" t="n">
        <f aca="false">D105</f>
        <v>-150</v>
      </c>
      <c r="F105" s="28"/>
      <c r="G105" s="13"/>
      <c r="H105" s="34" t="n">
        <f aca="false">G105-F105</f>
        <v>0</v>
      </c>
      <c r="I105" s="14" t="n">
        <f aca="false">H105-E105</f>
        <v>150</v>
      </c>
    </row>
    <row r="106" customFormat="false" ht="14.25" hidden="false" customHeight="false" outlineLevel="0" collapsed="false">
      <c r="A106" s="19" t="s">
        <v>108</v>
      </c>
      <c r="B106" s="20" t="n">
        <v>500</v>
      </c>
      <c r="C106" s="20" t="n">
        <v>200</v>
      </c>
      <c r="D106" s="44" t="n">
        <f aca="false">C106-B106</f>
        <v>-300</v>
      </c>
      <c r="E106" s="22" t="n">
        <f aca="false">D106</f>
        <v>-300</v>
      </c>
      <c r="F106" s="28" t="n">
        <f aca="false">846-84</f>
        <v>762</v>
      </c>
      <c r="G106" s="13" t="n">
        <v>283</v>
      </c>
      <c r="H106" s="34" t="n">
        <f aca="false">G106-F106</f>
        <v>-479</v>
      </c>
      <c r="I106" s="14" t="n">
        <f aca="false">H106-E106</f>
        <v>-179</v>
      </c>
    </row>
    <row r="107" customFormat="false" ht="14.25" hidden="false" customHeight="false" outlineLevel="0" collapsed="false">
      <c r="A107" s="19" t="s">
        <v>109</v>
      </c>
      <c r="B107" s="20" t="n">
        <v>0</v>
      </c>
      <c r="C107" s="20" t="n">
        <v>0</v>
      </c>
      <c r="D107" s="44" t="n">
        <f aca="false">C107-B107</f>
        <v>0</v>
      </c>
      <c r="E107" s="22" t="n">
        <f aca="false">D107</f>
        <v>0</v>
      </c>
      <c r="F107" s="28" t="n">
        <v>0</v>
      </c>
      <c r="G107" s="13" t="n">
        <v>2504</v>
      </c>
      <c r="H107" s="34" t="n">
        <f aca="false">G107-F107</f>
        <v>2504</v>
      </c>
      <c r="I107" s="14" t="n">
        <f aca="false">H107-E107</f>
        <v>2504</v>
      </c>
    </row>
    <row r="108" customFormat="false" ht="14.25" hidden="false" customHeight="false" outlineLevel="0" collapsed="false">
      <c r="A108" s="19" t="s">
        <v>110</v>
      </c>
      <c r="B108" s="20" t="n">
        <v>0</v>
      </c>
      <c r="C108" s="20" t="n">
        <v>0</v>
      </c>
      <c r="D108" s="44" t="n">
        <f aca="false">C108-B108</f>
        <v>0</v>
      </c>
      <c r="E108" s="22" t="n">
        <f aca="false">D108</f>
        <v>0</v>
      </c>
      <c r="F108" s="28" t="n">
        <v>39.94</v>
      </c>
      <c r="G108" s="13" t="n">
        <v>0</v>
      </c>
      <c r="H108" s="34" t="n">
        <f aca="false">G108-F108</f>
        <v>-39.94</v>
      </c>
      <c r="I108" s="14" t="n">
        <f aca="false">H108-E108</f>
        <v>-39.94</v>
      </c>
    </row>
    <row r="109" customFormat="false" ht="14.25" hidden="false" customHeight="false" outlineLevel="0" collapsed="false">
      <c r="A109" s="19" t="s">
        <v>111</v>
      </c>
      <c r="B109" s="20" t="n">
        <v>0</v>
      </c>
      <c r="C109" s="20" t="n">
        <v>0</v>
      </c>
      <c r="D109" s="44" t="n">
        <f aca="false">C109-B109</f>
        <v>0</v>
      </c>
      <c r="E109" s="22" t="n">
        <f aca="false">D109</f>
        <v>0</v>
      </c>
      <c r="F109" s="28" t="n">
        <v>529.4</v>
      </c>
      <c r="G109" s="13" t="n">
        <v>140</v>
      </c>
      <c r="H109" s="34" t="n">
        <f aca="false">G109-F109</f>
        <v>-389.4</v>
      </c>
      <c r="I109" s="14" t="n">
        <f aca="false">H109-E109</f>
        <v>-389.4</v>
      </c>
    </row>
    <row r="110" customFormat="false" ht="14.25" hidden="false" customHeight="false" outlineLevel="0" collapsed="false">
      <c r="A110" s="19" t="s">
        <v>112</v>
      </c>
      <c r="B110" s="20" t="n">
        <v>1140</v>
      </c>
      <c r="C110" s="20" t="n">
        <v>660</v>
      </c>
      <c r="D110" s="44" t="n">
        <f aca="false">C110-B110</f>
        <v>-480</v>
      </c>
      <c r="E110" s="22" t="n">
        <f aca="false">D110</f>
        <v>-480</v>
      </c>
      <c r="F110" s="28" t="n">
        <v>1080</v>
      </c>
      <c r="G110" s="13" t="n">
        <v>760</v>
      </c>
      <c r="H110" s="34" t="n">
        <f aca="false">G110-F110</f>
        <v>-320</v>
      </c>
      <c r="I110" s="14" t="n">
        <f aca="false">H110-E110</f>
        <v>160</v>
      </c>
    </row>
    <row r="111" customFormat="false" ht="15" hidden="false" customHeight="false" outlineLevel="0" collapsed="false">
      <c r="A111" s="30" t="s">
        <v>113</v>
      </c>
      <c r="B111" s="31" t="n">
        <f aca="false">SUM(B95:B110)</f>
        <v>20820</v>
      </c>
      <c r="C111" s="31" t="n">
        <f aca="false">SUM(C95:C110)</f>
        <v>12260</v>
      </c>
      <c r="D111" s="55" t="n">
        <f aca="false">SUM(D95:D110)</f>
        <v>-8560</v>
      </c>
      <c r="E111" s="55" t="n">
        <f aca="false">SUM(E95:E110)</f>
        <v>-8560</v>
      </c>
      <c r="F111" s="31" t="n">
        <f aca="false">SUM(F95:F110)</f>
        <v>17885.04</v>
      </c>
      <c r="G111" s="31" t="n">
        <f aca="false">SUM(G95:G110)</f>
        <v>11342.5</v>
      </c>
      <c r="H111" s="31" t="n">
        <f aca="false">SUM(H95:H110)</f>
        <v>-6542.54</v>
      </c>
      <c r="I111" s="32" t="n">
        <f aca="false">H111-E111</f>
        <v>2017.46</v>
      </c>
    </row>
    <row r="112" customFormat="false" ht="14.25" hidden="false" customHeight="false" outlineLevel="0" collapsed="false">
      <c r="A112" s="56"/>
      <c r="B112" s="9"/>
      <c r="C112" s="9"/>
      <c r="D112" s="9"/>
      <c r="E112" s="57"/>
      <c r="F112" s="12"/>
      <c r="G112" s="12"/>
      <c r="H112" s="57"/>
      <c r="I112" s="57"/>
    </row>
    <row r="113" customFormat="false" ht="15" hidden="false" customHeight="false" outlineLevel="0" collapsed="false">
      <c r="A113" s="30" t="s">
        <v>114</v>
      </c>
      <c r="B113" s="31" t="n">
        <f aca="false">B111+B93+B24</f>
        <v>72519</v>
      </c>
      <c r="C113" s="31" t="n">
        <f aca="false">C111+C93+C24</f>
        <v>67267.75</v>
      </c>
      <c r="D113" s="31" t="n">
        <f aca="false">D111+D93+D24</f>
        <v>-5251.25</v>
      </c>
      <c r="E113" s="31" t="n">
        <f aca="false">E111+E93+E24</f>
        <v>-5251.25</v>
      </c>
      <c r="F113" s="31" t="n">
        <f aca="false">F111+F93+F24</f>
        <v>55492.47</v>
      </c>
      <c r="G113" s="31" t="n">
        <f aca="false">G111+G93+G24</f>
        <v>60882.53</v>
      </c>
      <c r="H113" s="31" t="n">
        <f aca="false">H111+H93+H24</f>
        <v>5390.06</v>
      </c>
      <c r="I113" s="31" t="n">
        <f aca="false">H113-E113</f>
        <v>10641.31</v>
      </c>
    </row>
    <row r="114" customFormat="false" ht="14.25" hidden="false" customHeight="false" outlineLevel="0" collapsed="false">
      <c r="A114" s="56"/>
      <c r="B114" s="9"/>
      <c r="C114" s="9"/>
      <c r="D114" s="9"/>
      <c r="E114" s="9"/>
      <c r="F114" s="12"/>
      <c r="G114" s="12"/>
      <c r="H114" s="9"/>
      <c r="I114" s="9"/>
    </row>
    <row r="115" customFormat="false" ht="14.25" hidden="false" customHeight="false" outlineLevel="0" collapsed="false">
      <c r="A115" s="8" t="s">
        <v>115</v>
      </c>
      <c r="B115" s="12"/>
      <c r="C115" s="58"/>
      <c r="D115" s="58"/>
      <c r="E115" s="16"/>
      <c r="F115" s="12"/>
      <c r="G115" s="12"/>
      <c r="H115" s="9"/>
      <c r="I115" s="9"/>
    </row>
    <row r="116" customFormat="false" ht="14.25" hidden="false" customHeight="false" outlineLevel="0" collapsed="false">
      <c r="A116" s="8" t="s">
        <v>116</v>
      </c>
      <c r="B116" s="59" t="n">
        <v>0</v>
      </c>
      <c r="C116" s="60" t="n">
        <v>5251.25</v>
      </c>
      <c r="D116" s="22" t="n">
        <f aca="false">C116-B116</f>
        <v>5251.25</v>
      </c>
      <c r="E116" s="22" t="n">
        <f aca="false">D116</f>
        <v>5251.25</v>
      </c>
      <c r="F116" s="28" t="n">
        <v>0</v>
      </c>
      <c r="G116" s="13" t="n">
        <v>0</v>
      </c>
      <c r="H116" s="34" t="n">
        <v>0</v>
      </c>
      <c r="I116" s="9"/>
    </row>
    <row r="117" customFormat="false" ht="14.25" hidden="false" customHeight="false" outlineLevel="0" collapsed="false">
      <c r="A117" s="53"/>
      <c r="B117" s="12"/>
      <c r="C117" s="38"/>
      <c r="D117" s="38"/>
      <c r="E117" s="29"/>
      <c r="F117" s="12"/>
      <c r="G117" s="12"/>
      <c r="H117" s="9"/>
      <c r="I117" s="9"/>
    </row>
    <row r="118" customFormat="false" ht="17.35" hidden="false" customHeight="false" outlineLevel="0" collapsed="false">
      <c r="A118" s="61" t="s">
        <v>117</v>
      </c>
      <c r="B118" s="62"/>
      <c r="C118" s="62"/>
      <c r="D118" s="62"/>
      <c r="E118" s="63" t="n">
        <f aca="false">E113+E116</f>
        <v>0</v>
      </c>
      <c r="F118" s="64"/>
      <c r="G118" s="64"/>
      <c r="H118" s="65" t="n">
        <f aca="false">H113</f>
        <v>5390.06</v>
      </c>
      <c r="I118" s="66" t="n">
        <f aca="false">H118-E118</f>
        <v>5390.06</v>
      </c>
    </row>
  </sheetData>
  <mergeCells count="6">
    <mergeCell ref="A1:A2"/>
    <mergeCell ref="B1:E1"/>
    <mergeCell ref="F1:H1"/>
    <mergeCell ref="A3:I3"/>
    <mergeCell ref="A25:I25"/>
    <mergeCell ref="A94:I94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OrEqual" id="{88CF5B88-51D0-4DB5-811C-EF38399028AC}">
            <xm:f>0</xm:f>
            <x14:dxf>
              <fill>
                <patternFill>
                  <bgColor rgb="FFC5E0B2"/>
                </patternFill>
              </fill>
            </x14:dxf>
          </x14:cfRule>
          <xm:sqref>I4 I5 I6 I7 I8 I9 I10 I11 I12 I13 I14 I15 I16 I17 I18 I19 I20 I21 I22 I23</xm:sqref>
        </x14:conditionalFormatting>
        <x14:conditionalFormatting xmlns:xm="http://schemas.microsoft.com/office/excel/2006/main">
          <x14:cfRule type="cellIs" priority="3" operator="greaterThanOrEqual" id="{B0C5B54A-B391-4E52-8D80-77A8E6DDD32A}">
            <xm:f>0</xm:f>
            <x14:dxf>
              <fill>
                <patternFill>
                  <bgColor rgb="FFC5E0B2"/>
                </patternFill>
              </fill>
            </x14:dxf>
          </x14:cfRule>
          <xm:sqref>I27 I28 I29 I30 I31 I32 I33</xm:sqref>
        </x14:conditionalFormatting>
        <x14:conditionalFormatting xmlns:xm="http://schemas.microsoft.com/office/excel/2006/main">
          <x14:cfRule type="cellIs" priority="4" operator="greaterThanOrEqual" id="{103681FC-E8D0-43FE-BBBB-A657B58BCB88}">
            <xm:f>0</xm:f>
            <x14:dxf>
              <fill>
                <patternFill>
                  <bgColor rgb="FFC5E0B2"/>
                </patternFill>
              </fill>
            </x14:dxf>
          </x14:cfRule>
          <xm:sqref>I36 I37 I38 I39 I40 I42 I41</xm:sqref>
        </x14:conditionalFormatting>
        <x14:conditionalFormatting xmlns:xm="http://schemas.microsoft.com/office/excel/2006/main">
          <x14:cfRule type="cellIs" priority="5" operator="greaterThanOrEqual" id="{389DFBC7-1026-4AC2-9AF0-97C82FD08041}">
            <xm:f>0</xm:f>
            <x14:dxf>
              <fill>
                <patternFill>
                  <bgColor rgb="FFC5E0B2"/>
                </patternFill>
              </fill>
            </x14:dxf>
          </x14:cfRule>
          <xm:sqref>I73 I74 I75 I76 I77 I78 I79 I80</xm:sqref>
        </x14:conditionalFormatting>
        <x14:conditionalFormatting xmlns:xm="http://schemas.microsoft.com/office/excel/2006/main">
          <x14:cfRule type="cellIs" priority="6" operator="greaterThanOrEqual" id="{2CC673CD-3212-45E9-8725-DF7520ECEA44}">
            <xm:f>0</xm:f>
            <x14:dxf>
              <fill>
                <patternFill>
                  <bgColor rgb="FFC5E0B2"/>
                </patternFill>
              </fill>
            </x14:dxf>
          </x14:cfRule>
          <xm:sqref>I83 I84 I85 I86 I87 I88 I89 I90 I91</xm:sqref>
        </x14:conditionalFormatting>
        <x14:conditionalFormatting xmlns:xm="http://schemas.microsoft.com/office/excel/2006/main">
          <x14:cfRule type="cellIs" priority="7" operator="greaterThanOrEqual" id="{938F4D3E-2871-4549-A35E-F855733A1E2C}">
            <xm:f>0</xm:f>
            <x14:dxf>
              <fill>
                <patternFill>
                  <bgColor rgb="FFC5E0B2"/>
                </patternFill>
              </fill>
            </x14:dxf>
          </x14:cfRule>
          <xm:sqref>I95 I96 I97 I98 I99 I100 I101 I102 I103 I104 I105 I107 I108 I109 I110 I106</xm:sqref>
        </x14:conditionalFormatting>
        <x14:conditionalFormatting xmlns:xm="http://schemas.microsoft.com/office/excel/2006/main">
          <x14:cfRule type="cellIs" priority="8" operator="greaterThanOrEqual" id="{59A0FEFE-5A13-45DA-8623-4EA845631337}">
            <xm:f>0</xm:f>
            <x14:dxf>
              <font>
                <b val="1"/>
                <color rgb="FFFFFFFF"/>
              </font>
              <fill>
                <patternFill>
                  <bgColor rgb="FF00B050"/>
                </patternFill>
              </fill>
            </x14:dxf>
          </x14:cfRule>
          <x14:cfRule type="cellIs" priority="9" operator="lessThan" id="{232C3A7E-AF29-456D-AB4B-E1FCA38267D8}">
            <xm:f>0</xm:f>
            <x14:dxf>
              <font>
                <b val="1"/>
                <color rgb="FFFFFFFF"/>
              </font>
              <fill>
                <patternFill>
                  <bgColor rgb="FFFF0000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ellIs" priority="10" operator="greaterThanOrEqual" id="{18DA6C7B-5F81-422D-B315-B03B9F3FDE76}">
            <xm:f>0</xm:f>
            <x14:dxf>
              <fill>
                <patternFill>
                  <bgColor rgb="FFC5E0B2"/>
                </patternFill>
              </fill>
            </x14:dxf>
          </x14:cfRule>
          <xm:sqref>I45 I46 I47 I48 I49 I50 I51 I52 I53 I54 I55 I56 I57 I58 I59 I60 I61 I62 I63 I64 I65 I66 I67 I68 I69 I70</xm:sqref>
        </x14:conditionalFormatting>
        <x14:conditionalFormatting xmlns:xm="http://schemas.microsoft.com/office/excel/2006/main">
          <x14:cfRule type="cellIs" priority="11" operator="greaterThanOrEqual" id="{6157F657-8C4D-4EF0-8530-9728F7154F47}">
            <xm:f>0</xm:f>
            <x14:dxf>
              <font>
                <b val="1"/>
                <color rgb="FFFFFFFF"/>
              </font>
              <fill>
                <patternFill>
                  <bgColor rgb="FF00B050"/>
                </patternFill>
              </fill>
            </x14:dxf>
          </x14:cfRule>
          <x14:cfRule type="cellIs" priority="12" operator="lessThan" id="{285DD0D5-922D-40A8-82B5-9A4C30643C60}">
            <xm:f>0</xm:f>
            <x14:dxf>
              <font>
                <b val="1"/>
                <color rgb="FFFFFFFF"/>
              </font>
              <fill>
                <patternFill>
                  <bgColor rgb="FFFF0000"/>
                </patternFill>
              </fill>
            </x14:dxf>
          </x14:cfRule>
          <xm:sqref>I44</xm:sqref>
        </x14:conditionalFormatting>
        <x14:conditionalFormatting xmlns:xm="http://schemas.microsoft.com/office/excel/2006/main">
          <x14:cfRule type="cellIs" priority="13" operator="greaterThanOrEqual" id="{8034BA26-5F32-4DBD-A49F-C13627795860}">
            <xm:f>0</xm:f>
            <x14:dxf>
              <font>
                <b val="1"/>
                <color rgb="FFFFFFFF"/>
              </font>
              <fill>
                <patternFill>
                  <bgColor rgb="FF00B050"/>
                </patternFill>
              </fill>
            </x14:dxf>
          </x14:cfRule>
          <x14:cfRule type="cellIs" priority="14" operator="lessThan" id="{2841B2E6-AFF8-4162-9388-AE481435B746}">
            <xm:f>0</xm:f>
            <x14:dxf>
              <font>
                <b val="1"/>
                <color rgb="FFFFFFFF"/>
              </font>
              <fill>
                <patternFill>
                  <bgColor rgb="FFFF0000"/>
                </patternFill>
              </fill>
            </x14:dxf>
          </x14:cfRule>
          <xm:sqref>I26</xm:sqref>
        </x14:conditionalFormatting>
        <x14:conditionalFormatting xmlns:xm="http://schemas.microsoft.com/office/excel/2006/main">
          <x14:cfRule type="cellIs" priority="15" operator="greaterThanOrEqual" id="{9E6BB915-F146-459D-90DB-AE37DFEAEA4A}">
            <xm:f>0</xm:f>
            <x14:dxf>
              <font>
                <b val="1"/>
                <color rgb="FFFFFFFF"/>
              </font>
              <fill>
                <patternFill>
                  <bgColor rgb="FF00B050"/>
                </patternFill>
              </fill>
            </x14:dxf>
          </x14:cfRule>
          <x14:cfRule type="cellIs" priority="16" operator="lessThan" id="{71F85E58-C4A8-4649-B8EB-62FD1A797899}">
            <xm:f>0</xm:f>
            <x14:dxf>
              <font>
                <b val="1"/>
                <color rgb="FFFFFFFF"/>
              </font>
              <fill>
                <patternFill>
                  <bgColor rgb="FFFF0000"/>
                </patternFill>
              </fill>
            </x14:dxf>
          </x14:cfRule>
          <xm:sqref>I72</xm:sqref>
        </x14:conditionalFormatting>
        <x14:conditionalFormatting xmlns:xm="http://schemas.microsoft.com/office/excel/2006/main">
          <x14:cfRule type="cellIs" priority="17" operator="greaterThanOrEqual" id="{3B5060A1-F6CD-4F63-8059-F778E0D7D021}">
            <xm:f>0</xm:f>
            <x14:dxf>
              <font>
                <b val="1"/>
                <color rgb="FFFFFFFF"/>
              </font>
              <fill>
                <patternFill>
                  <bgColor rgb="FF00B050"/>
                </patternFill>
              </fill>
            </x14:dxf>
          </x14:cfRule>
          <x14:cfRule type="cellIs" priority="18" operator="lessThan" id="{F41ADDD1-BFC1-4362-94EB-2CDC3B80DC9F}">
            <xm:f>0</xm:f>
            <x14:dxf>
              <font>
                <b val="1"/>
                <color rgb="FFFFFFFF"/>
              </font>
              <fill>
                <patternFill>
                  <bgColor rgb="FFFF0000"/>
                </patternFill>
              </fill>
            </x14:dxf>
          </x14:cfRule>
          <xm:sqref>I82</xm:sqref>
        </x14:conditionalFormatting>
        <x14:conditionalFormatting xmlns:xm="http://schemas.microsoft.com/office/excel/2006/main">
          <x14:cfRule type="cellIs" priority="19" operator="greaterThanOrEqual" id="{19B98F55-B07D-4115-BAFD-BE3DCD3FCEE0}">
            <xm:f>0</xm:f>
            <x14:dxf>
              <font>
                <b val="1"/>
                <color rgb="FFFFFFFF"/>
              </font>
              <fill>
                <patternFill>
                  <bgColor rgb="FF00B050"/>
                </patternFill>
              </fill>
            </x14:dxf>
          </x14:cfRule>
          <x14:cfRule type="cellIs" priority="20" operator="lessThan" id="{54CAE842-2F56-45AA-BDD1-158AA0E8319E}">
            <xm:f>0</xm:f>
            <x14:dxf>
              <font>
                <b val="1"/>
                <color rgb="FFFFFFFF"/>
              </font>
              <fill>
                <patternFill>
                  <bgColor rgb="FFFF0000"/>
                </patternFill>
              </fill>
            </x14:dxf>
          </x14:cfRule>
          <xm:sqref>I93</xm:sqref>
        </x14:conditionalFormatting>
        <x14:conditionalFormatting xmlns:xm="http://schemas.microsoft.com/office/excel/2006/main">
          <x14:cfRule type="cellIs" priority="21" operator="greaterThanOrEqual" id="{261AC02D-BDF4-4BE0-9320-89D5DC99F4D1}">
            <xm:f>0</xm:f>
            <x14:dxf>
              <font>
                <b val="1"/>
                <color rgb="FFFFFFFF"/>
              </font>
              <fill>
                <patternFill>
                  <bgColor rgb="FF00B050"/>
                </patternFill>
              </fill>
            </x14:dxf>
          </x14:cfRule>
          <x14:cfRule type="cellIs" priority="22" operator="lessThan" id="{8C1D53C8-1EDD-4000-9E4D-AF10A5BA50A4}">
            <xm:f>0</xm:f>
            <x14:dxf>
              <font>
                <b val="1"/>
                <color rgb="FFFFFFFF"/>
              </font>
              <fill>
                <patternFill>
                  <bgColor rgb="FFFF0000"/>
                </patternFill>
              </fill>
            </x14:dxf>
          </x14:cfRule>
          <xm:sqref>I111</xm:sqref>
        </x14:conditionalFormatting>
        <x14:conditionalFormatting xmlns:xm="http://schemas.microsoft.com/office/excel/2006/main">
          <x14:cfRule type="cellIs" priority="23" operator="greaterThanOrEqual" id="{7F99D737-F928-41AA-A3E0-9D8FBAE48246}">
            <xm:f>0</xm:f>
            <x14:dxf>
              <font>
                <b val="1"/>
                <color rgb="FFFFFFFF"/>
              </font>
              <fill>
                <patternFill>
                  <bgColor rgb="FF00B050"/>
                </patternFill>
              </fill>
            </x14:dxf>
          </x14:cfRule>
          <x14:cfRule type="cellIs" priority="24" operator="lessThan" id="{91F0A6BA-8332-483D-BD87-C8D0C3AB33DA}">
            <xm:f>0</xm:f>
            <x14:dxf>
              <font>
                <b val="1"/>
                <color rgb="FFFFFFFF"/>
              </font>
              <fill>
                <patternFill>
                  <bgColor rgb="FFFF0000"/>
                </patternFill>
              </fill>
            </x14:dxf>
          </x14:cfRule>
          <xm:sqref>I24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/>
  <dc:language>fr-FR</dc:language>
  <dc:subject/>
  <dc:title/>
</cp:coreProperties>
</file>