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 prévisionnel 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<sst xmlns="http://schemas.openxmlformats.org/spreadsheetml/2006/main" count="118" uniqueCount="118">
  <si>
    <t xml:space="preserve">BUDGET PREVISIONNEL 2025</t>
  </si>
  <si>
    <t xml:space="preserve">Dépenses (A)</t>
  </si>
  <si>
    <t xml:space="preserve">Recettes (B)</t>
  </si>
  <si>
    <t xml:space="preserve">Budget proposé AG</t>
  </si>
  <si>
    <t xml:space="preserve">FONCTIONNEMENT ASCE</t>
  </si>
  <si>
    <t xml:space="preserve">Adhésion ASCE (cotisations)</t>
  </si>
  <si>
    <t xml:space="preserve">Dotation forfaitaire FNASCE 2023 (y compris Alias compta)</t>
  </si>
  <si>
    <t xml:space="preserve">Cotisation FNASCE 2025</t>
  </si>
  <si>
    <t xml:space="preserve">Inscription AG FNASCE 2025</t>
  </si>
  <si>
    <t xml:space="preserve">Dotation IGN</t>
  </si>
  <si>
    <t xml:space="preserve">Dotation Cerema</t>
  </si>
  <si>
    <t xml:space="preserve">Dotation DNUM</t>
  </si>
  <si>
    <t xml:space="preserve">Dotation Cerema inscription AG FNASCE</t>
  </si>
  <si>
    <t xml:space="preserve">Imprimante (instant ink)</t>
  </si>
  <si>
    <t xml:space="preserve">Téléphone portable</t>
  </si>
  <si>
    <t xml:space="preserve">Réunions (vote budget, etc.)</t>
  </si>
  <si>
    <t xml:space="preserve">Organisation AG 2025</t>
  </si>
  <si>
    <t xml:space="preserve">Frais bancaires</t>
  </si>
  <si>
    <t xml:space="preserve">Remboursement dette (historique)</t>
  </si>
  <si>
    <t xml:space="preserve">Cotisation URASCE 2025 + réunions</t>
  </si>
  <si>
    <t xml:space="preserve">Intérêts livret A</t>
  </si>
  <si>
    <t xml:space="preserve">assurance salle + remorque</t>
  </si>
  <si>
    <t xml:space="preserve">Frais divers</t>
  </si>
  <si>
    <t xml:space="preserve">TOTAL FONCTIONNEMENT</t>
  </si>
  <si>
    <t xml:space="preserve">COMMISSIONS &amp; SERVICES</t>
  </si>
  <si>
    <t xml:space="preserve">Challenges (nationaux et régionaux)</t>
  </si>
  <si>
    <t xml:space="preserve">ENDURO CARPES (13e) – 18 au 20 Avril à Abzac (16)</t>
  </si>
  <si>
    <t xml:space="preserve">Bowling (13e) – 13 au 15 juin à Miseray (25)</t>
  </si>
  <si>
    <t xml:space="preserve">Ping-pong (9ème) - du 27 au 29 juin St-Médard-en-Jalles (33)</t>
  </si>
  <si>
    <t xml:space="preserve">Randonnée retraités du 19 au 25 septembre - (31)</t>
  </si>
  <si>
    <t xml:space="preserve">Pétanque - du 19 au 21 sept Vannes (56)</t>
  </si>
  <si>
    <t xml:space="preserve">Padel - du 27 au 28 septembre (76)</t>
  </si>
  <si>
    <t xml:space="preserve">Trail - du 23 au 25 octobre à Carcassonne (11)</t>
  </si>
  <si>
    <t xml:space="preserve">Activités entraide</t>
  </si>
  <si>
    <t xml:space="preserve">mobile home</t>
  </si>
  <si>
    <t xml:space="preserve">séjour gratuit MH (local)</t>
  </si>
  <si>
    <t xml:space="preserve">solidarité séjour gratuit (FNASCE)</t>
  </si>
  <si>
    <t xml:space="preserve">Arbre de Noël 2025</t>
  </si>
  <si>
    <t xml:space="preserve">Dotation ministérielle chèque cadeau Noël</t>
  </si>
  <si>
    <t xml:space="preserve">Départ retraite Véronique Radjou (permanente)</t>
  </si>
  <si>
    <t xml:space="preserve">Activités loisirs sorties ponctuelles</t>
  </si>
  <si>
    <t xml:space="preserve">Cours de cuisine (nov)</t>
  </si>
  <si>
    <t xml:space="preserve">réalité virtuelle Vortex (oct)</t>
  </si>
  <si>
    <t xml:space="preserve">Atelier poterie / céramique (sept)</t>
  </si>
  <si>
    <t xml:space="preserve">Balade à cheval (juin)</t>
  </si>
  <si>
    <t xml:space="preserve">Laser game version Harry Potter (mai)</t>
  </si>
  <si>
    <t xml:space="preserve">Rush Action game (oct)</t>
  </si>
  <si>
    <t xml:space="preserve">Escape game horreur (oct)</t>
  </si>
  <si>
    <t xml:space="preserve">sortie velo street art (mai-juin)</t>
  </si>
  <si>
    <t xml:space="preserve">Atelier menuiserie (avril)</t>
  </si>
  <si>
    <t xml:space="preserve">Balade en forêt - cueillette champignons (oct)</t>
  </si>
  <si>
    <t xml:space="preserve">Initiation à la découverte d'instruments de musique (mai)</t>
  </si>
  <si>
    <t xml:space="preserve">Canoe banc d'Arguin (juin)</t>
  </si>
  <si>
    <t xml:space="preserve">Wakeboard (juin)</t>
  </si>
  <si>
    <t xml:space="preserve">Atelier cocktail (avec prestataire externe ou interne ou en mode afterW)</t>
  </si>
  <si>
    <t xml:space="preserve">Char à voile (septembre)</t>
  </si>
  <si>
    <t xml:space="preserve">Randonnée Pyrénées (septembre)</t>
  </si>
  <si>
    <t xml:space="preserve">Initiation à la sophrologie</t>
  </si>
  <si>
    <t xml:space="preserve">Sortie roller pique-nique midi (juillet/aout)</t>
  </si>
  <si>
    <t xml:space="preserve">Soirées jeux de société</t>
  </si>
  <si>
    <t xml:space="preserve">Atelier danse divers - 4 sur l'année</t>
  </si>
  <si>
    <t xml:space="preserve">Initiation pole dance 8 mars</t>
  </si>
  <si>
    <t xml:space="preserve">balade catamaran bassin (août)</t>
  </si>
  <si>
    <t xml:space="preserve">Accrobranche</t>
  </si>
  <si>
    <t xml:space="preserve">Sortie escalade (avril)</t>
  </si>
  <si>
    <t xml:space="preserve">Initiation golf (mai)</t>
  </si>
  <si>
    <t xml:space="preserve">Initiation échecs</t>
  </si>
  <si>
    <t xml:space="preserve">Cours de surf (juillet)</t>
  </si>
  <si>
    <t xml:space="preserve">Soirée bad avec ASCE 33</t>
  </si>
  <si>
    <t xml:space="preserve">Sensas</t>
  </si>
  <si>
    <t xml:space="preserve">Repas partagé/auberge espagnole, crêpes party, fripperie</t>
  </si>
  <si>
    <t xml:space="preserve">Concours photo (septembre)</t>
  </si>
  <si>
    <t xml:space="preserve">Concours dessin enfant (septembre)</t>
  </si>
  <si>
    <t xml:space="preserve">Afterwork ASCE</t>
  </si>
  <si>
    <t xml:space="preserve">Sortie Walygator (URASCE)</t>
  </si>
  <si>
    <t xml:space="preserve">Billetique</t>
  </si>
  <si>
    <t xml:space="preserve">Match rugby UBB/TOULOUSE (23 mars)</t>
  </si>
  <si>
    <t xml:space="preserve">Match de volley Burdy</t>
  </si>
  <si>
    <t xml:space="preserve">Match de Hockey Boxers</t>
  </si>
  <si>
    <t xml:space="preserve">Match basket masculin</t>
  </si>
  <si>
    <t xml:space="preserve">Billetterie piscine Mérignac</t>
  </si>
  <si>
    <t xml:space="preserve">Opéra/théâtre</t>
  </si>
  <si>
    <t xml:space="preserve">Comédie club</t>
  </si>
  <si>
    <t xml:space="preserve">Festival théâtre de rue</t>
  </si>
  <si>
    <t xml:space="preserve">Bordeaux fête le vin</t>
  </si>
  <si>
    <t xml:space="preserve">Calicéo</t>
  </si>
  <si>
    <t xml:space="preserve">Services aux adhérents</t>
  </si>
  <si>
    <t xml:space="preserve">Matériel mise à dispo</t>
  </si>
  <si>
    <t xml:space="preserve">Achat produit ménage</t>
  </si>
  <si>
    <t xml:space="preserve">Salle</t>
  </si>
  <si>
    <t xml:space="preserve">matériel ski</t>
  </si>
  <si>
    <t xml:space="preserve">achats groupés</t>
  </si>
  <si>
    <t xml:space="preserve">Café + thé cantine</t>
  </si>
  <si>
    <t xml:space="preserve">TOTAL COMMISSIONS</t>
  </si>
  <si>
    <t xml:space="preserve">SECTIONS</t>
  </si>
  <si>
    <t xml:space="preserve">Tennis (cours + entretien)</t>
  </si>
  <si>
    <t xml:space="preserve">Tennis ( provision courts)</t>
  </si>
  <si>
    <t xml:space="preserve">Fitness</t>
  </si>
  <si>
    <t xml:space="preserve">Yoga</t>
  </si>
  <si>
    <t xml:space="preserve">Pilates (caupian mardi, caupian lundi, cauderan)</t>
  </si>
  <si>
    <t xml:space="preserve">Golf</t>
  </si>
  <si>
    <t xml:space="preserve">Théâtre (inscription IDDAC + divers)</t>
  </si>
  <si>
    <t xml:space="preserve">Soccer 5</t>
  </si>
  <si>
    <t xml:space="preserve">Badminton</t>
  </si>
  <si>
    <t xml:space="preserve">Padel</t>
  </si>
  <si>
    <t xml:space="preserve">Pétanque</t>
  </si>
  <si>
    <t xml:space="preserve">Ping-pong / fléchettes</t>
  </si>
  <si>
    <t xml:space="preserve">Course à pied</t>
  </si>
  <si>
    <t xml:space="preserve">Escalade (nouvelle section)</t>
  </si>
  <si>
    <t xml:space="preserve">Volley</t>
  </si>
  <si>
    <t xml:space="preserve">Echecs (nouvelle section)</t>
  </si>
  <si>
    <t xml:space="preserve">Self Défense</t>
  </si>
  <si>
    <t xml:space="preserve">TOTAL SECTIONS</t>
  </si>
  <si>
    <t xml:space="preserve">TOTAL BUDGET 2025 AVANT PRELEVEMENT TRESORERIE</t>
  </si>
  <si>
    <t xml:space="preserve">Prelevement tresorerie livret</t>
  </si>
  <si>
    <t xml:space="preserve">Prelevement tresorerie cpte courant</t>
  </si>
  <si>
    <t xml:space="preserve">Investissement Van/camion </t>
  </si>
  <si>
    <t xml:space="preserve">TOTAL Bordeaux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</si>
</sst>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[$€-407]_-;\-* #,##0.00\ [$€-407]_-;_-* \-??\ [$€-407]_-;_-@_-"/>
    <numFmt numFmtId="166" formatCode="_-* #,##0.00\ [$€-407]_-;\-* #,##0.00\ [$€-407]_-;_-* \-??\ [$€-407]_-;_-@_-"/>
    <numFmt numFmtId="167" formatCode="_-* #,##0.00\ [$€-40C]_-;\-* #,##0.00\ [$€-40C]_-;_-* \-??\ [$€-40C]_-;_-@_-"/>
    <numFmt numFmtId="168" formatCode="_-* #,##0\ [$€-407]_-;\-* #,##0\ [$€-407]_-;_-* \-??\ [$€-407]_-;_-@_-"/>
  </numFmts>
  <fonts count="16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0"/>
      <name val="Calibri"/>
      <family val="0"/>
      <charset val="1"/>
    </font>
    <font>
      <b val="true"/>
      <sz val="12"/>
      <name val="Calibri"/>
      <family val="0"/>
      <charset val="1"/>
    </font>
    <font>
      <sz val="9"/>
      <name val="Calibri"/>
      <family val="0"/>
      <charset val="1"/>
    </font>
    <font>
      <i val="true"/>
      <sz val="9"/>
      <color theme="1"/>
      <name val="Calibri"/>
      <family val="0"/>
      <charset val="1"/>
    </font>
    <font>
      <b val="true"/>
      <sz val="9"/>
      <name val="Calibri"/>
      <family val="0"/>
      <charset val="1"/>
    </font>
    <font>
      <b val="true"/>
      <sz val="10"/>
      <color rgb="FFFF0000"/>
      <name val="Calibri"/>
      <family val="0"/>
      <charset val="1"/>
    </font>
    <font>
      <b val="true"/>
      <i val="true"/>
      <sz val="11"/>
      <name val="Calibri"/>
      <family val="0"/>
      <charset val="1"/>
    </font>
    <font>
      <sz val="9"/>
      <color theme="1"/>
      <name val="Calibri"/>
      <family val="0"/>
      <charset val="1"/>
    </font>
    <font>
      <i val="true"/>
      <sz val="9"/>
      <name val="Calibri"/>
      <family val="0"/>
      <charset val="1"/>
    </font>
    <font>
      <b val="true"/>
      <i val="true"/>
      <sz val="9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DFDFDF"/>
        <bgColor rgb="FFCCFFFF"/>
      </patternFill>
    </fill>
    <fill>
      <patternFill patternType="solid">
        <fgColor rgb="FFB2B2B2"/>
        <bgColor rgb="FFC0C0C0"/>
      </patternFill>
    </fill>
    <fill>
      <patternFill patternType="solid">
        <fgColor rgb="FFFFBF00"/>
        <bgColor rgb="FFFF9900"/>
      </patternFill>
    </fill>
    <fill>
      <patternFill patternType="solid">
        <fgColor rgb="FFC0C0C0"/>
        <bgColor rgb="FFB4C7DC"/>
      </patternFill>
    </fill>
    <fill>
      <patternFill patternType="solid">
        <fgColor rgb="FFB4C7DC"/>
        <bgColor rgb="FFC0C0C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1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3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3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5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3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0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FDFDF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New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D136" activeCellId="0" sqref="D136"/>
    </sheetView>
  </sheetViews>
  <sheetFormatPr defaultColWidth="8.71484375" defaultRowHeight="14.25" zeroHeight="false" outlineLevelRow="0" outlineLevelCol="0"/>
  <cols>
    <col collapsed="false" customWidth="true" hidden="false" outlineLevel="0" max="1" min="1" style="0" width="55.86"/>
    <col collapsed="false" customWidth="true" hidden="false" outlineLevel="0" max="4" min="2" style="0" width="12.71"/>
  </cols>
  <sheetData>
    <row r="1" customFormat="false" ht="14.25" hidden="false" customHeight="true" outlineLevel="0" collapsed="false">
      <c r="A1" s="1"/>
      <c r="B1" s="2" t="s">
        <v>0</v>
      </c>
      <c r="C1" s="2"/>
      <c r="D1" s="2"/>
    </row>
    <row r="2" customFormat="false" ht="20.85" hidden="false" customHeight="false" outlineLevel="0" collapsed="false">
      <c r="A2" s="1"/>
      <c r="B2" s="3" t="s">
        <v>1</v>
      </c>
      <c r="C2" s="4" t="s">
        <v>2</v>
      </c>
      <c r="D2" s="4" t="s">
        <v>3</v>
      </c>
    </row>
    <row r="3" customFormat="false" ht="15" hidden="false" customHeight="true" outlineLevel="0" collapsed="false">
      <c r="A3" s="5" t="s">
        <v>4</v>
      </c>
      <c r="B3" s="5"/>
      <c r="C3" s="5"/>
      <c r="D3" s="5"/>
    </row>
    <row r="4" customFormat="false" ht="14.25" hidden="false" customHeight="false" outlineLevel="0" collapsed="false">
      <c r="A4" s="6" t="s">
        <v>5</v>
      </c>
      <c r="B4" s="7" t="n">
        <v>0</v>
      </c>
      <c r="C4" s="7" t="n">
        <v>4700</v>
      </c>
      <c r="D4" s="8" t="n">
        <f aca="false">C4-B4</f>
        <v>4700</v>
      </c>
    </row>
    <row r="5" customFormat="false" ht="14.25" hidden="false" customHeight="false" outlineLevel="0" collapsed="false">
      <c r="A5" s="6" t="s">
        <v>6</v>
      </c>
      <c r="B5" s="7" t="n">
        <v>0</v>
      </c>
      <c r="C5" s="7" t="n">
        <v>2300</v>
      </c>
      <c r="D5" s="8" t="n">
        <f aca="false">C5-B5</f>
        <v>2300</v>
      </c>
    </row>
    <row r="6" customFormat="false" ht="14.25" hidden="false" customHeight="false" outlineLevel="0" collapsed="false">
      <c r="A6" s="6" t="s">
        <v>7</v>
      </c>
      <c r="B6" s="7" t="n">
        <v>350</v>
      </c>
      <c r="C6" s="7" t="n">
        <v>0</v>
      </c>
      <c r="D6" s="8" t="n">
        <f aca="false">C6-B6</f>
        <v>-350</v>
      </c>
    </row>
    <row r="7" customFormat="false" ht="14.25" hidden="false" customHeight="false" outlineLevel="0" collapsed="false">
      <c r="A7" s="6" t="s">
        <v>8</v>
      </c>
      <c r="B7" s="7" t="n">
        <v>400</v>
      </c>
      <c r="C7" s="7" t="n">
        <v>0</v>
      </c>
      <c r="D7" s="8" t="n">
        <f aca="false">C7-B7</f>
        <v>-400</v>
      </c>
    </row>
    <row r="8" customFormat="false" ht="14.25" hidden="false" customHeight="false" outlineLevel="0" collapsed="false">
      <c r="A8" s="6" t="s">
        <v>9</v>
      </c>
      <c r="B8" s="7"/>
      <c r="C8" s="7" t="n">
        <v>3600</v>
      </c>
      <c r="D8" s="8" t="n">
        <f aca="false">C8-B8</f>
        <v>3600</v>
      </c>
    </row>
    <row r="9" customFormat="false" ht="14.25" hidden="false" customHeight="false" outlineLevel="0" collapsed="false">
      <c r="A9" s="6" t="s">
        <v>10</v>
      </c>
      <c r="B9" s="7" t="n">
        <v>0</v>
      </c>
      <c r="C9" s="7" t="n">
        <v>2400</v>
      </c>
      <c r="D9" s="8" t="n">
        <f aca="false">C9-B9</f>
        <v>2400</v>
      </c>
    </row>
    <row r="10" customFormat="false" ht="14.25" hidden="false" customHeight="false" outlineLevel="0" collapsed="false">
      <c r="A10" s="6" t="s">
        <v>11</v>
      </c>
      <c r="B10" s="7" t="n">
        <v>0</v>
      </c>
      <c r="C10" s="7" t="n">
        <v>1000</v>
      </c>
      <c r="D10" s="8" t="n">
        <f aca="false">C10-B10</f>
        <v>1000</v>
      </c>
    </row>
    <row r="11" customFormat="false" ht="14.25" hidden="false" customHeight="false" outlineLevel="0" collapsed="false">
      <c r="A11" s="6" t="s">
        <v>12</v>
      </c>
      <c r="B11" s="7" t="n">
        <v>0</v>
      </c>
      <c r="C11" s="7" t="n">
        <v>350</v>
      </c>
      <c r="D11" s="8" t="n">
        <f aca="false">C11-B11</f>
        <v>350</v>
      </c>
    </row>
    <row r="12" customFormat="false" ht="14.25" hidden="false" customHeight="false" outlineLevel="0" collapsed="false">
      <c r="A12" s="6" t="s">
        <v>13</v>
      </c>
      <c r="B12" s="7" t="n">
        <v>80</v>
      </c>
      <c r="C12" s="7" t="n">
        <v>0</v>
      </c>
      <c r="D12" s="8" t="n">
        <f aca="false">C12-B12</f>
        <v>-80</v>
      </c>
    </row>
    <row r="13" customFormat="false" ht="14.25" hidden="false" customHeight="false" outlineLevel="0" collapsed="false">
      <c r="A13" s="6" t="s">
        <v>14</v>
      </c>
      <c r="B13" s="7" t="n">
        <v>150</v>
      </c>
      <c r="C13" s="7" t="n">
        <v>0</v>
      </c>
      <c r="D13" s="8" t="n">
        <f aca="false">C13-B13</f>
        <v>-150</v>
      </c>
    </row>
    <row r="14" customFormat="false" ht="14.25" hidden="false" customHeight="false" outlineLevel="0" collapsed="false">
      <c r="A14" s="6" t="s">
        <v>15</v>
      </c>
      <c r="B14" s="7" t="n">
        <v>250</v>
      </c>
      <c r="C14" s="7" t="n">
        <v>0</v>
      </c>
      <c r="D14" s="8" t="n">
        <f aca="false">C14-B14</f>
        <v>-250</v>
      </c>
    </row>
    <row r="15" customFormat="false" ht="14.25" hidden="false" customHeight="false" outlineLevel="0" collapsed="false">
      <c r="A15" s="6" t="s">
        <v>16</v>
      </c>
      <c r="B15" s="7" t="n">
        <v>500</v>
      </c>
      <c r="C15" s="7" t="n">
        <v>200</v>
      </c>
      <c r="D15" s="8" t="n">
        <f aca="false">C15-B15</f>
        <v>-300</v>
      </c>
    </row>
    <row r="16" customFormat="false" ht="14.25" hidden="false" customHeight="false" outlineLevel="0" collapsed="false">
      <c r="A16" s="9" t="s">
        <v>17</v>
      </c>
      <c r="B16" s="7" t="n">
        <v>150</v>
      </c>
      <c r="C16" s="7" t="n">
        <v>0</v>
      </c>
      <c r="D16" s="8" t="n">
        <f aca="false">C16-B16</f>
        <v>-150</v>
      </c>
    </row>
    <row r="17" customFormat="false" ht="14.25" hidden="false" customHeight="false" outlineLevel="0" collapsed="false">
      <c r="A17" s="10" t="s">
        <v>18</v>
      </c>
      <c r="B17" s="11" t="n">
        <v>0</v>
      </c>
      <c r="C17" s="7" t="n">
        <v>1800</v>
      </c>
      <c r="D17" s="8" t="n">
        <f aca="false">C17-B17</f>
        <v>1800</v>
      </c>
    </row>
    <row r="18" customFormat="false" ht="14.25" hidden="false" customHeight="false" outlineLevel="0" collapsed="false">
      <c r="A18" s="12" t="s">
        <v>19</v>
      </c>
      <c r="B18" s="7" t="n">
        <v>250</v>
      </c>
      <c r="C18" s="7" t="n">
        <v>0</v>
      </c>
      <c r="D18" s="8" t="n">
        <f aca="false">C18-B18</f>
        <v>-250</v>
      </c>
    </row>
    <row r="19" customFormat="false" ht="14.25" hidden="false" customHeight="false" outlineLevel="0" collapsed="false">
      <c r="A19" s="6" t="s">
        <v>20</v>
      </c>
      <c r="B19" s="7" t="n">
        <v>0</v>
      </c>
      <c r="C19" s="7" t="n">
        <v>1700</v>
      </c>
      <c r="D19" s="8" t="n">
        <f aca="false">C19-B19</f>
        <v>1700</v>
      </c>
    </row>
    <row r="20" customFormat="false" ht="14.25" hidden="false" customHeight="false" outlineLevel="0" collapsed="false">
      <c r="A20" s="6" t="s">
        <v>21</v>
      </c>
      <c r="B20" s="7" t="n">
        <v>370</v>
      </c>
      <c r="C20" s="7" t="n">
        <v>0</v>
      </c>
      <c r="D20" s="8" t="n">
        <f aca="false">C20-B20</f>
        <v>-370</v>
      </c>
    </row>
    <row r="21" customFormat="false" ht="14.25" hidden="false" customHeight="false" outlineLevel="0" collapsed="false">
      <c r="A21" s="6" t="s">
        <v>22</v>
      </c>
      <c r="B21" s="7" t="n">
        <v>100</v>
      </c>
      <c r="C21" s="7" t="n">
        <v>0</v>
      </c>
      <c r="D21" s="8" t="n">
        <f aca="false">C21-B21</f>
        <v>-100</v>
      </c>
    </row>
    <row r="22" customFormat="false" ht="15" hidden="false" customHeight="false" outlineLevel="0" collapsed="false">
      <c r="A22" s="13" t="s">
        <v>23</v>
      </c>
      <c r="B22" s="14" t="n">
        <f aca="false">SUM(B4:B21)</f>
        <v>2600</v>
      </c>
      <c r="C22" s="14" t="n">
        <f aca="false">SUM(C4:C21)</f>
        <v>18050</v>
      </c>
      <c r="D22" s="14" t="n">
        <f aca="false">SUM(D4:D21)</f>
        <v>15450</v>
      </c>
    </row>
    <row r="23" customFormat="false" ht="14.25" hidden="false" customHeight="true" outlineLevel="0" collapsed="false">
      <c r="A23" s="5" t="s">
        <v>24</v>
      </c>
      <c r="B23" s="5"/>
      <c r="C23" s="5"/>
      <c r="D23" s="5"/>
    </row>
    <row r="24" customFormat="false" ht="14.25" hidden="false" customHeight="false" outlineLevel="0" collapsed="false">
      <c r="A24" s="15" t="s">
        <v>25</v>
      </c>
      <c r="B24" s="8" t="n">
        <f aca="false">SUM(B25:B31)</f>
        <v>3850</v>
      </c>
      <c r="C24" s="8" t="n">
        <f aca="false">SUM(C25:C31)</f>
        <v>1600</v>
      </c>
      <c r="D24" s="8" t="n">
        <f aca="false">C24-B24</f>
        <v>-2250</v>
      </c>
    </row>
    <row r="25" customFormat="false" ht="14.25" hidden="false" customHeight="false" outlineLevel="0" collapsed="false">
      <c r="A25" s="16" t="s">
        <v>26</v>
      </c>
      <c r="B25" s="7" t="n">
        <v>90</v>
      </c>
      <c r="C25" s="7" t="n">
        <v>45</v>
      </c>
      <c r="D25" s="8" t="n">
        <f aca="false">C25-B25</f>
        <v>-45</v>
      </c>
    </row>
    <row r="26" customFormat="false" ht="14.25" hidden="false" customHeight="false" outlineLevel="0" collapsed="false">
      <c r="A26" s="16" t="s">
        <v>27</v>
      </c>
      <c r="B26" s="7" t="n">
        <f aca="false">410+150</f>
        <v>560</v>
      </c>
      <c r="C26" s="7" t="n">
        <v>205</v>
      </c>
      <c r="D26" s="8" t="n">
        <f aca="false">C26-B26</f>
        <v>-355</v>
      </c>
    </row>
    <row r="27" customFormat="false" ht="14.25" hidden="false" customHeight="false" outlineLevel="0" collapsed="false">
      <c r="A27" s="16" t="s">
        <v>28</v>
      </c>
      <c r="B27" s="7" t="n">
        <v>500</v>
      </c>
      <c r="C27" s="7" t="n">
        <v>250</v>
      </c>
      <c r="D27" s="8" t="n">
        <f aca="false">C27-B27</f>
        <v>-250</v>
      </c>
    </row>
    <row r="28" customFormat="false" ht="14.25" hidden="false" customHeight="false" outlineLevel="0" collapsed="false">
      <c r="A28" s="16" t="s">
        <v>29</v>
      </c>
      <c r="B28" s="7" t="n">
        <f aca="false">200+100</f>
        <v>300</v>
      </c>
      <c r="C28" s="7" t="n">
        <v>100</v>
      </c>
      <c r="D28" s="8" t="n">
        <f aca="false">C28-B28</f>
        <v>-200</v>
      </c>
    </row>
    <row r="29" customFormat="false" ht="14.25" hidden="false" customHeight="false" outlineLevel="0" collapsed="false">
      <c r="A29" s="16" t="s">
        <v>30</v>
      </c>
      <c r="B29" s="7" t="n">
        <f aca="false">400+100</f>
        <v>500</v>
      </c>
      <c r="C29" s="7" t="n">
        <v>200</v>
      </c>
      <c r="D29" s="8" t="n">
        <f aca="false">C29-B29</f>
        <v>-300</v>
      </c>
    </row>
    <row r="30" customFormat="false" ht="14.25" hidden="false" customHeight="false" outlineLevel="0" collapsed="false">
      <c r="A30" s="16" t="s">
        <v>31</v>
      </c>
      <c r="B30" s="7" t="n">
        <f aca="false">400+100</f>
        <v>500</v>
      </c>
      <c r="C30" s="7" t="n">
        <v>200</v>
      </c>
      <c r="D30" s="8" t="n">
        <f aca="false">C30-B30</f>
        <v>-300</v>
      </c>
    </row>
    <row r="31" customFormat="false" ht="14.25" hidden="false" customHeight="false" outlineLevel="0" collapsed="false">
      <c r="A31" s="16" t="s">
        <v>32</v>
      </c>
      <c r="B31" s="7" t="n">
        <f aca="false">1200+200</f>
        <v>1400</v>
      </c>
      <c r="C31" s="7" t="n">
        <v>600</v>
      </c>
      <c r="D31" s="8" t="n">
        <f aca="false">C31-B31</f>
        <v>-800</v>
      </c>
    </row>
    <row r="32" customFormat="false" ht="14.25" hidden="false" customHeight="false" outlineLevel="0" collapsed="false">
      <c r="A32" s="17"/>
      <c r="B32" s="17"/>
      <c r="C32" s="17"/>
      <c r="D32" s="18"/>
    </row>
    <row r="33" customFormat="false" ht="14.25" hidden="false" customHeight="false" outlineLevel="0" collapsed="false">
      <c r="A33" s="15" t="s">
        <v>33</v>
      </c>
      <c r="B33" s="8" t="n">
        <f aca="false">SUM(B34:B39)</f>
        <v>19862.12</v>
      </c>
      <c r="C33" s="8" t="n">
        <f aca="false">SUM(C34:C39)</f>
        <v>15300</v>
      </c>
      <c r="D33" s="8" t="n">
        <f aca="false">C33-B33</f>
        <v>-4562.12</v>
      </c>
    </row>
    <row r="34" customFormat="false" ht="14.25" hidden="false" customHeight="false" outlineLevel="0" collapsed="false">
      <c r="A34" s="6" t="s">
        <v>34</v>
      </c>
      <c r="B34" s="7" t="n">
        <v>12500</v>
      </c>
      <c r="C34" s="7" t="n">
        <v>10000</v>
      </c>
      <c r="D34" s="8" t="n">
        <f aca="false">C34-B34</f>
        <v>-2500</v>
      </c>
    </row>
    <row r="35" customFormat="false" ht="14.25" hidden="false" customHeight="false" outlineLevel="0" collapsed="false">
      <c r="A35" s="6" t="s">
        <v>35</v>
      </c>
      <c r="B35" s="7" t="n">
        <v>1000</v>
      </c>
      <c r="C35" s="7" t="n">
        <v>0</v>
      </c>
      <c r="D35" s="8" t="n">
        <f aca="false">C35-B35</f>
        <v>-1000</v>
      </c>
    </row>
    <row r="36" customFormat="false" ht="14.25" hidden="false" customHeight="false" outlineLevel="0" collapsed="false">
      <c r="A36" s="6" t="s">
        <v>36</v>
      </c>
      <c r="B36" s="7" t="n">
        <v>350</v>
      </c>
      <c r="C36" s="7" t="n">
        <v>0</v>
      </c>
      <c r="D36" s="8" t="n">
        <f aca="false">C36-B36</f>
        <v>-350</v>
      </c>
    </row>
    <row r="37" customFormat="false" ht="14.25" hidden="false" customHeight="false" outlineLevel="0" collapsed="false">
      <c r="A37" s="6" t="s">
        <v>37</v>
      </c>
      <c r="B37" s="7" t="n">
        <v>1700</v>
      </c>
      <c r="C37" s="7" t="n">
        <v>1300</v>
      </c>
      <c r="D37" s="8" t="n">
        <f aca="false">C37-B37</f>
        <v>-400</v>
      </c>
    </row>
    <row r="38" customFormat="false" ht="14.25" hidden="false" customHeight="false" outlineLevel="0" collapsed="false">
      <c r="A38" s="6" t="s">
        <v>38</v>
      </c>
      <c r="B38" s="7" t="n">
        <v>4000</v>
      </c>
      <c r="C38" s="7" t="n">
        <v>4000</v>
      </c>
      <c r="D38" s="8" t="n">
        <f aca="false">C38-B38</f>
        <v>0</v>
      </c>
    </row>
    <row r="39" customFormat="false" ht="14.25" hidden="false" customHeight="false" outlineLevel="0" collapsed="false">
      <c r="A39" s="6" t="s">
        <v>39</v>
      </c>
      <c r="B39" s="7" t="n">
        <v>312.12</v>
      </c>
      <c r="C39" s="7" t="n">
        <v>0</v>
      </c>
      <c r="D39" s="8" t="n">
        <f aca="false">C39-B39</f>
        <v>-312.12</v>
      </c>
    </row>
    <row r="40" customFormat="false" ht="14.25" hidden="false" customHeight="false" outlineLevel="0" collapsed="false">
      <c r="A40" s="17"/>
      <c r="B40" s="17"/>
      <c r="C40" s="17"/>
      <c r="D40" s="18"/>
    </row>
    <row r="41" customFormat="false" ht="14.25" hidden="false" customHeight="false" outlineLevel="0" collapsed="false">
      <c r="A41" s="15" t="s">
        <v>40</v>
      </c>
      <c r="B41" s="8" t="n">
        <f aca="false">SUM(B42:B75)</f>
        <v>11975</v>
      </c>
      <c r="C41" s="8" t="n">
        <f aca="false">SUM(C42:C75)</f>
        <v>3148.75</v>
      </c>
      <c r="D41" s="8" t="n">
        <f aca="false">C41-B41</f>
        <v>-8826.25</v>
      </c>
    </row>
    <row r="42" customFormat="false" ht="14.25" hidden="false" customHeight="false" outlineLevel="0" collapsed="false">
      <c r="A42" s="6" t="s">
        <v>41</v>
      </c>
      <c r="B42" s="19" t="n">
        <v>800</v>
      </c>
      <c r="C42" s="19" t="n">
        <f aca="false">B42*$E$42</f>
        <v>200</v>
      </c>
      <c r="D42" s="8" t="n">
        <f aca="false">C42-B42</f>
        <v>-600</v>
      </c>
      <c r="E42" s="0" t="n">
        <v>0.25</v>
      </c>
    </row>
    <row r="43" customFormat="false" ht="14.25" hidden="false" customHeight="false" outlineLevel="0" collapsed="false">
      <c r="A43" s="6" t="s">
        <v>42</v>
      </c>
      <c r="B43" s="19" t="n">
        <v>300</v>
      </c>
      <c r="C43" s="19" t="n">
        <f aca="false">B43*$E$42</f>
        <v>75</v>
      </c>
      <c r="D43" s="8" t="n">
        <f aca="false">C43-B43</f>
        <v>-225</v>
      </c>
    </row>
    <row r="44" customFormat="false" ht="14.25" hidden="false" customHeight="false" outlineLevel="0" collapsed="false">
      <c r="A44" s="6" t="s">
        <v>43</v>
      </c>
      <c r="B44" s="19" t="n">
        <v>600</v>
      </c>
      <c r="C44" s="19" t="n">
        <f aca="false">B44*$E$42</f>
        <v>150</v>
      </c>
      <c r="D44" s="8" t="n">
        <f aca="false">C44-B44</f>
        <v>-450</v>
      </c>
    </row>
    <row r="45" customFormat="false" ht="14.25" hidden="false" customHeight="false" outlineLevel="0" collapsed="false">
      <c r="A45" s="6" t="s">
        <v>44</v>
      </c>
      <c r="B45" s="19" t="n">
        <v>360</v>
      </c>
      <c r="C45" s="19" t="n">
        <f aca="false">B45*$E$42</f>
        <v>90</v>
      </c>
      <c r="D45" s="8" t="n">
        <f aca="false">C45-B45</f>
        <v>-270</v>
      </c>
    </row>
    <row r="46" customFormat="false" ht="14.25" hidden="false" customHeight="false" outlineLevel="0" collapsed="false">
      <c r="A46" s="6" t="s">
        <v>45</v>
      </c>
      <c r="B46" s="19" t="n">
        <v>150</v>
      </c>
      <c r="C46" s="19" t="n">
        <f aca="false">B46*$E$42</f>
        <v>37.5</v>
      </c>
      <c r="D46" s="8" t="n">
        <f aca="false">C46-B46</f>
        <v>-112.5</v>
      </c>
    </row>
    <row r="47" customFormat="false" ht="14.25" hidden="false" customHeight="false" outlineLevel="0" collapsed="false">
      <c r="A47" s="6" t="s">
        <v>46</v>
      </c>
      <c r="B47" s="19" t="n">
        <v>260</v>
      </c>
      <c r="C47" s="19" t="n">
        <f aca="false">B47*$E$42</f>
        <v>65</v>
      </c>
      <c r="D47" s="8" t="n">
        <f aca="false">C47-B47</f>
        <v>-195</v>
      </c>
    </row>
    <row r="48" customFormat="false" ht="14.25" hidden="false" customHeight="false" outlineLevel="0" collapsed="false">
      <c r="A48" s="6" t="s">
        <v>47</v>
      </c>
      <c r="B48" s="19" t="n">
        <v>180</v>
      </c>
      <c r="C48" s="19" t="n">
        <f aca="false">B48*$E$42</f>
        <v>45</v>
      </c>
      <c r="D48" s="8" t="n">
        <f aca="false">C48-B48</f>
        <v>-135</v>
      </c>
    </row>
    <row r="49" customFormat="false" ht="14.25" hidden="false" customHeight="false" outlineLevel="0" collapsed="false">
      <c r="A49" s="6" t="s">
        <v>48</v>
      </c>
      <c r="B49" s="19" t="n">
        <v>0</v>
      </c>
      <c r="C49" s="19" t="n">
        <v>50</v>
      </c>
      <c r="D49" s="8" t="n">
        <f aca="false">C49-B49</f>
        <v>50</v>
      </c>
    </row>
    <row r="50" customFormat="false" ht="14.25" hidden="false" customHeight="false" outlineLevel="0" collapsed="false">
      <c r="A50" s="6" t="s">
        <v>49</v>
      </c>
      <c r="B50" s="19" t="n">
        <v>780</v>
      </c>
      <c r="C50" s="19" t="n">
        <v>300</v>
      </c>
      <c r="D50" s="8" t="n">
        <f aca="false">C50-B50</f>
        <v>-480</v>
      </c>
    </row>
    <row r="51" customFormat="false" ht="14.25" hidden="false" customHeight="false" outlineLevel="0" collapsed="false">
      <c r="A51" s="6" t="s">
        <v>50</v>
      </c>
      <c r="B51" s="19" t="n">
        <v>450</v>
      </c>
      <c r="C51" s="19" t="n">
        <f aca="false">B51*$E$42</f>
        <v>112.5</v>
      </c>
      <c r="D51" s="8" t="n">
        <f aca="false">C51-B51</f>
        <v>-337.5</v>
      </c>
    </row>
    <row r="52" customFormat="false" ht="14.25" hidden="false" customHeight="false" outlineLevel="0" collapsed="false">
      <c r="A52" s="6" t="s">
        <v>51</v>
      </c>
      <c r="B52" s="19" t="n">
        <v>150</v>
      </c>
      <c r="C52" s="19" t="n">
        <f aca="false">B52*$E$42</f>
        <v>37.5</v>
      </c>
      <c r="D52" s="8" t="n">
        <f aca="false">C52-B52</f>
        <v>-112.5</v>
      </c>
    </row>
    <row r="53" customFormat="false" ht="14.25" hidden="false" customHeight="false" outlineLevel="0" collapsed="false">
      <c r="A53" s="6" t="s">
        <v>52</v>
      </c>
      <c r="B53" s="19" t="n">
        <f aca="false">15*36</f>
        <v>540</v>
      </c>
      <c r="C53" s="19" t="n">
        <f aca="false">B53*$E$42</f>
        <v>135</v>
      </c>
      <c r="D53" s="8" t="n">
        <f aca="false">C53-B53</f>
        <v>-405</v>
      </c>
    </row>
    <row r="54" customFormat="false" ht="14.25" hidden="false" customHeight="false" outlineLevel="0" collapsed="false">
      <c r="A54" s="6" t="s">
        <v>53</v>
      </c>
      <c r="B54" s="19" t="n">
        <v>200</v>
      </c>
      <c r="C54" s="19" t="n">
        <f aca="false">B54*$E$42</f>
        <v>50</v>
      </c>
      <c r="D54" s="8" t="n">
        <f aca="false">C54-B54</f>
        <v>-150</v>
      </c>
    </row>
    <row r="55" customFormat="false" ht="14.25" hidden="false" customHeight="false" outlineLevel="0" collapsed="false">
      <c r="A55" s="6" t="s">
        <v>54</v>
      </c>
      <c r="B55" s="19" t="n">
        <v>300</v>
      </c>
      <c r="C55" s="19" t="n">
        <f aca="false">B55*$E$42</f>
        <v>75</v>
      </c>
      <c r="D55" s="8" t="n">
        <f aca="false">C55-B55</f>
        <v>-225</v>
      </c>
    </row>
    <row r="56" customFormat="false" ht="14.25" hidden="false" customHeight="false" outlineLevel="0" collapsed="false">
      <c r="A56" s="6" t="s">
        <v>55</v>
      </c>
      <c r="B56" s="19" t="n">
        <v>350</v>
      </c>
      <c r="C56" s="19" t="n">
        <f aca="false">B56*$E$42</f>
        <v>87.5</v>
      </c>
      <c r="D56" s="8" t="n">
        <f aca="false">C56-B56</f>
        <v>-262.5</v>
      </c>
    </row>
    <row r="57" customFormat="false" ht="14.25" hidden="false" customHeight="false" outlineLevel="0" collapsed="false">
      <c r="A57" s="6" t="s">
        <v>56</v>
      </c>
      <c r="B57" s="19" t="n">
        <v>1500</v>
      </c>
      <c r="C57" s="19" t="n">
        <f aca="false">B57*$E$42</f>
        <v>375</v>
      </c>
      <c r="D57" s="8" t="n">
        <f aca="false">C57-B57</f>
        <v>-1125</v>
      </c>
    </row>
    <row r="58" customFormat="false" ht="14.25" hidden="false" customHeight="false" outlineLevel="0" collapsed="false">
      <c r="A58" s="6" t="s">
        <v>57</v>
      </c>
      <c r="B58" s="19" t="n">
        <v>300</v>
      </c>
      <c r="C58" s="19" t="n">
        <f aca="false">B58*$E$42</f>
        <v>75</v>
      </c>
      <c r="D58" s="8" t="n">
        <f aca="false">C58-B58</f>
        <v>-225</v>
      </c>
    </row>
    <row r="59" customFormat="false" ht="14.25" hidden="false" customHeight="false" outlineLevel="0" collapsed="false">
      <c r="A59" s="6" t="s">
        <v>58</v>
      </c>
      <c r="B59" s="19" t="n">
        <v>50</v>
      </c>
      <c r="C59" s="19" t="n">
        <v>0</v>
      </c>
      <c r="D59" s="8" t="n">
        <f aca="false">C59-B59</f>
        <v>-50</v>
      </c>
    </row>
    <row r="60" customFormat="false" ht="14.25" hidden="false" customHeight="false" outlineLevel="0" collapsed="false">
      <c r="A60" s="6" t="s">
        <v>59</v>
      </c>
      <c r="B60" s="19" t="n">
        <v>50</v>
      </c>
      <c r="C60" s="19" t="n">
        <v>0</v>
      </c>
      <c r="D60" s="8" t="n">
        <f aca="false">C60-B60</f>
        <v>-50</v>
      </c>
    </row>
    <row r="61" customFormat="false" ht="14.25" hidden="false" customHeight="false" outlineLevel="0" collapsed="false">
      <c r="A61" s="6" t="s">
        <v>60</v>
      </c>
      <c r="B61" s="19" t="n">
        <v>300</v>
      </c>
      <c r="C61" s="19" t="n">
        <f aca="false">B61*$E$42</f>
        <v>75</v>
      </c>
      <c r="D61" s="8" t="n">
        <f aca="false">C61-B61</f>
        <v>-225</v>
      </c>
    </row>
    <row r="62" customFormat="false" ht="14.25" hidden="false" customHeight="false" outlineLevel="0" collapsed="false">
      <c r="A62" s="6" t="s">
        <v>61</v>
      </c>
      <c r="B62" s="19" t="n">
        <f aca="false">25*7</f>
        <v>175</v>
      </c>
      <c r="C62" s="19" t="n">
        <f aca="false">B62*$E$42</f>
        <v>43.75</v>
      </c>
      <c r="D62" s="8" t="n">
        <f aca="false">C62-B62</f>
        <v>-131.25</v>
      </c>
    </row>
    <row r="63" customFormat="false" ht="14.25" hidden="false" customHeight="false" outlineLevel="0" collapsed="false">
      <c r="A63" s="6" t="s">
        <v>62</v>
      </c>
      <c r="B63" s="19" t="n">
        <v>1500</v>
      </c>
      <c r="C63" s="19" t="n">
        <f aca="false">B63*$E$42</f>
        <v>375</v>
      </c>
      <c r="D63" s="8" t="n">
        <f aca="false">C63-B63</f>
        <v>-1125</v>
      </c>
    </row>
    <row r="64" customFormat="false" ht="14.25" hidden="false" customHeight="false" outlineLevel="0" collapsed="false">
      <c r="A64" s="6" t="s">
        <v>63</v>
      </c>
      <c r="B64" s="19" t="n">
        <v>300</v>
      </c>
      <c r="C64" s="19" t="n">
        <f aca="false">B64*$E$42</f>
        <v>75</v>
      </c>
      <c r="D64" s="8" t="n">
        <f aca="false">C64-B64</f>
        <v>-225</v>
      </c>
    </row>
    <row r="65" customFormat="false" ht="14.25" hidden="false" customHeight="false" outlineLevel="0" collapsed="false">
      <c r="A65" s="6" t="s">
        <v>64</v>
      </c>
      <c r="B65" s="19" t="n">
        <v>300</v>
      </c>
      <c r="C65" s="19" t="n">
        <f aca="false">B65*$E$42</f>
        <v>75</v>
      </c>
      <c r="D65" s="8" t="n">
        <f aca="false">C65-B65</f>
        <v>-225</v>
      </c>
    </row>
    <row r="66" customFormat="false" ht="14.25" hidden="false" customHeight="false" outlineLevel="0" collapsed="false">
      <c r="A66" s="6" t="s">
        <v>65</v>
      </c>
      <c r="B66" s="19" t="n">
        <v>500</v>
      </c>
      <c r="C66" s="19" t="n">
        <f aca="false">B66*$E$42</f>
        <v>125</v>
      </c>
      <c r="D66" s="8" t="n">
        <f aca="false">C66-B66</f>
        <v>-375</v>
      </c>
    </row>
    <row r="67" customFormat="false" ht="14.25" hidden="false" customHeight="false" outlineLevel="0" collapsed="false">
      <c r="A67" s="6" t="s">
        <v>66</v>
      </c>
      <c r="B67" s="19" t="n">
        <v>100</v>
      </c>
      <c r="C67" s="19" t="n">
        <f aca="false">B67*$E$42</f>
        <v>25</v>
      </c>
      <c r="D67" s="8" t="n">
        <f aca="false">C67-B67</f>
        <v>-75</v>
      </c>
    </row>
    <row r="68" customFormat="false" ht="14.25" hidden="false" customHeight="false" outlineLevel="0" collapsed="false">
      <c r="A68" s="6" t="s">
        <v>67</v>
      </c>
      <c r="B68" s="19" t="n">
        <v>400</v>
      </c>
      <c r="C68" s="19" t="n">
        <f aca="false">B68*$E$42</f>
        <v>100</v>
      </c>
      <c r="D68" s="8" t="n">
        <f aca="false">C68-B68</f>
        <v>-300</v>
      </c>
    </row>
    <row r="69" customFormat="false" ht="14.25" hidden="false" customHeight="false" outlineLevel="0" collapsed="false">
      <c r="A69" s="6" t="s">
        <v>68</v>
      </c>
      <c r="B69" s="19" t="n">
        <v>300</v>
      </c>
      <c r="C69" s="19" t="n">
        <f aca="false">B69*$E$42</f>
        <v>75</v>
      </c>
      <c r="D69" s="8" t="n">
        <f aca="false">C69-B69</f>
        <v>-225</v>
      </c>
    </row>
    <row r="70" customFormat="false" ht="14.25" hidden="false" customHeight="false" outlineLevel="0" collapsed="false">
      <c r="A70" s="6" t="s">
        <v>69</v>
      </c>
      <c r="B70" s="19" t="n">
        <v>280</v>
      </c>
      <c r="C70" s="19" t="n">
        <f aca="false">B70*$E$42</f>
        <v>70</v>
      </c>
      <c r="D70" s="8" t="n">
        <f aca="false">C70-B70</f>
        <v>-210</v>
      </c>
    </row>
    <row r="71" customFormat="false" ht="14.25" hidden="false" customHeight="false" outlineLevel="0" collapsed="false">
      <c r="A71" s="6" t="s">
        <v>70</v>
      </c>
      <c r="B71" s="19" t="n">
        <v>100</v>
      </c>
      <c r="C71" s="19" t="n">
        <v>0</v>
      </c>
      <c r="D71" s="8" t="n">
        <f aca="false">C71-B71</f>
        <v>-100</v>
      </c>
    </row>
    <row r="72" customFormat="false" ht="14.25" hidden="false" customHeight="false" outlineLevel="0" collapsed="false">
      <c r="A72" s="6" t="s">
        <v>71</v>
      </c>
      <c r="B72" s="19" t="n">
        <v>0</v>
      </c>
      <c r="C72" s="19" t="n">
        <f aca="false">B72*$E$42</f>
        <v>0</v>
      </c>
      <c r="D72" s="8" t="n">
        <f aca="false">C72-B72</f>
        <v>0</v>
      </c>
    </row>
    <row r="73" customFormat="false" ht="14.25" hidden="false" customHeight="false" outlineLevel="0" collapsed="false">
      <c r="A73" s="6" t="s">
        <v>72</v>
      </c>
      <c r="B73" s="19" t="n">
        <v>0</v>
      </c>
      <c r="C73" s="19" t="n">
        <f aca="false">B73*$E$42</f>
        <v>0</v>
      </c>
      <c r="D73" s="8" t="n">
        <f aca="false">C73-B73</f>
        <v>0</v>
      </c>
    </row>
    <row r="74" customFormat="false" ht="14.25" hidden="false" customHeight="false" outlineLevel="0" collapsed="false">
      <c r="A74" s="6" t="s">
        <v>73</v>
      </c>
      <c r="B74" s="20" t="n">
        <v>200</v>
      </c>
      <c r="C74" s="19" t="n">
        <f aca="false">B74*$E$42</f>
        <v>50</v>
      </c>
      <c r="D74" s="8" t="n">
        <f aca="false">C74-B74</f>
        <v>-150</v>
      </c>
    </row>
    <row r="75" customFormat="false" ht="14.25" hidden="false" customHeight="false" outlineLevel="0" collapsed="false">
      <c r="A75" s="6" t="s">
        <v>74</v>
      </c>
      <c r="B75" s="21" t="n">
        <v>200</v>
      </c>
      <c r="C75" s="19" t="n">
        <v>100</v>
      </c>
      <c r="D75" s="8" t="n">
        <f aca="false">C75-B75</f>
        <v>-100</v>
      </c>
    </row>
    <row r="76" customFormat="false" ht="14.25" hidden="false" customHeight="false" outlineLevel="0" collapsed="false">
      <c r="A76" s="22"/>
      <c r="B76" s="21"/>
      <c r="C76" s="21"/>
      <c r="D76" s="23"/>
    </row>
    <row r="77" customFormat="false" ht="14.25" hidden="false" customHeight="false" outlineLevel="0" collapsed="false">
      <c r="A77" s="24" t="s">
        <v>75</v>
      </c>
      <c r="B77" s="8" t="n">
        <f aca="false">SUM(B78:B87)</f>
        <v>5400</v>
      </c>
      <c r="C77" s="8" t="n">
        <f aca="false">SUM(C78:C87)</f>
        <v>3895</v>
      </c>
      <c r="D77" s="8" t="n">
        <f aca="false">C77-B77</f>
        <v>-1505</v>
      </c>
    </row>
    <row r="78" customFormat="false" ht="14.25" hidden="false" customHeight="false" outlineLevel="0" collapsed="false">
      <c r="A78" s="6" t="s">
        <v>76</v>
      </c>
      <c r="B78" s="11" t="n">
        <f aca="false">52*30</f>
        <v>1560</v>
      </c>
      <c r="C78" s="19" t="n">
        <v>775</v>
      </c>
      <c r="D78" s="8" t="n">
        <f aca="false">C78-B78</f>
        <v>-785</v>
      </c>
      <c r="E78" s="0" t="n">
        <v>0.5</v>
      </c>
    </row>
    <row r="79" customFormat="false" ht="14.25" hidden="false" customHeight="false" outlineLevel="0" collapsed="false">
      <c r="A79" s="6" t="s">
        <v>77</v>
      </c>
      <c r="B79" s="11" t="n">
        <v>140</v>
      </c>
      <c r="C79" s="19" t="n">
        <f aca="false">B79*$E$78</f>
        <v>70</v>
      </c>
      <c r="D79" s="8" t="n">
        <f aca="false">C79-B79</f>
        <v>-70</v>
      </c>
    </row>
    <row r="80" customFormat="false" ht="14.25" hidden="false" customHeight="false" outlineLevel="0" collapsed="false">
      <c r="A80" s="6" t="s">
        <v>78</v>
      </c>
      <c r="B80" s="11" t="n">
        <v>100</v>
      </c>
      <c r="C80" s="19" t="n">
        <f aca="false">B80*$E$78</f>
        <v>50</v>
      </c>
      <c r="D80" s="8" t="n">
        <f aca="false">C80-B80</f>
        <v>-50</v>
      </c>
    </row>
    <row r="81" customFormat="false" ht="14.25" hidden="false" customHeight="false" outlineLevel="0" collapsed="false">
      <c r="A81" s="6" t="s">
        <v>79</v>
      </c>
      <c r="B81" s="11" t="n">
        <v>100</v>
      </c>
      <c r="C81" s="19" t="n">
        <f aca="false">B81*$E$78</f>
        <v>50</v>
      </c>
      <c r="D81" s="8" t="n">
        <f aca="false">C81-B81</f>
        <v>-50</v>
      </c>
    </row>
    <row r="82" customFormat="false" ht="14.25" hidden="false" customHeight="false" outlineLevel="0" collapsed="false">
      <c r="A82" s="6" t="s">
        <v>80</v>
      </c>
      <c r="B82" s="11" t="n">
        <v>1500</v>
      </c>
      <c r="C82" s="19" t="n">
        <v>1300</v>
      </c>
      <c r="D82" s="8" t="n">
        <f aca="false">C82-B82</f>
        <v>-200</v>
      </c>
    </row>
    <row r="83" customFormat="false" ht="14.25" hidden="false" customHeight="false" outlineLevel="0" collapsed="false">
      <c r="A83" s="6" t="s">
        <v>81</v>
      </c>
      <c r="B83" s="11" t="n">
        <v>600</v>
      </c>
      <c r="C83" s="19" t="n">
        <f aca="false">B83*$E$78</f>
        <v>300</v>
      </c>
      <c r="D83" s="8" t="n">
        <f aca="false">C83-B83</f>
        <v>-300</v>
      </c>
    </row>
    <row r="84" customFormat="false" ht="14.25" hidden="false" customHeight="false" outlineLevel="0" collapsed="false">
      <c r="A84" s="6" t="s">
        <v>82</v>
      </c>
      <c r="B84" s="11" t="n">
        <v>100</v>
      </c>
      <c r="C84" s="19" t="n">
        <f aca="false">B84*$E$78</f>
        <v>50</v>
      </c>
      <c r="D84" s="8" t="n">
        <f aca="false">C84-B84</f>
        <v>-50</v>
      </c>
    </row>
    <row r="85" customFormat="false" ht="14.25" hidden="false" customHeight="false" outlineLevel="0" collapsed="false">
      <c r="A85" s="6" t="s">
        <v>83</v>
      </c>
      <c r="B85" s="11" t="n">
        <v>100</v>
      </c>
      <c r="C85" s="19" t="n">
        <v>100</v>
      </c>
      <c r="D85" s="8" t="n">
        <f aca="false">C85-B85</f>
        <v>0</v>
      </c>
    </row>
    <row r="86" customFormat="false" ht="14.25" hidden="false" customHeight="false" outlineLevel="0" collapsed="false">
      <c r="A86" s="6" t="s">
        <v>84</v>
      </c>
      <c r="B86" s="11" t="n">
        <v>700</v>
      </c>
      <c r="C86" s="19" t="n">
        <v>700</v>
      </c>
      <c r="D86" s="8" t="n">
        <f aca="false">C86-B86</f>
        <v>0</v>
      </c>
    </row>
    <row r="87" customFormat="false" ht="14.25" hidden="false" customHeight="false" outlineLevel="0" collapsed="false">
      <c r="A87" s="6" t="s">
        <v>85</v>
      </c>
      <c r="B87" s="11" t="n">
        <v>500</v>
      </c>
      <c r="C87" s="19" t="n">
        <v>500</v>
      </c>
      <c r="D87" s="8" t="n">
        <f aca="false">C87-B87</f>
        <v>0</v>
      </c>
    </row>
    <row r="88" customFormat="false" ht="14.25" hidden="false" customHeight="false" outlineLevel="0" collapsed="false">
      <c r="A88" s="25"/>
      <c r="B88" s="17"/>
      <c r="C88" s="17"/>
      <c r="D88" s="18"/>
    </row>
    <row r="89" customFormat="false" ht="14.25" hidden="false" customHeight="false" outlineLevel="0" collapsed="false">
      <c r="A89" s="15" t="s">
        <v>86</v>
      </c>
      <c r="B89" s="8" t="n">
        <f aca="false">SUM(B90:B96)</f>
        <v>2300</v>
      </c>
      <c r="C89" s="8" t="n">
        <f aca="false">SUM(C90:C96)</f>
        <v>4925</v>
      </c>
      <c r="D89" s="8" t="n">
        <f aca="false">C89-B89</f>
        <v>2625</v>
      </c>
    </row>
    <row r="90" customFormat="false" ht="14.25" hidden="false" customHeight="false" outlineLevel="0" collapsed="false">
      <c r="A90" s="6" t="s">
        <v>87</v>
      </c>
      <c r="B90" s="7" t="n">
        <v>300</v>
      </c>
      <c r="C90" s="7" t="n">
        <v>300</v>
      </c>
      <c r="D90" s="8" t="n">
        <f aca="false">C90-B90</f>
        <v>0</v>
      </c>
    </row>
    <row r="91" customFormat="false" ht="14.25" hidden="false" customHeight="false" outlineLevel="0" collapsed="false">
      <c r="A91" s="6" t="s">
        <v>88</v>
      </c>
      <c r="B91" s="7" t="n">
        <v>100</v>
      </c>
      <c r="C91" s="7" t="n">
        <v>0</v>
      </c>
      <c r="D91" s="8" t="n">
        <f aca="false">C91-B91</f>
        <v>-100</v>
      </c>
    </row>
    <row r="92" customFormat="false" ht="14.25" hidden="false" customHeight="false" outlineLevel="0" collapsed="false">
      <c r="A92" s="6" t="s">
        <v>89</v>
      </c>
      <c r="B92" s="7" t="n">
        <v>0</v>
      </c>
      <c r="C92" s="7" t="n">
        <v>2600</v>
      </c>
      <c r="D92" s="8" t="n">
        <f aca="false">C92-B92</f>
        <v>2600</v>
      </c>
    </row>
    <row r="93" customFormat="false" ht="14.25" hidden="false" customHeight="false" outlineLevel="0" collapsed="false">
      <c r="A93" s="6" t="s">
        <v>90</v>
      </c>
      <c r="B93" s="7" t="n">
        <v>600</v>
      </c>
      <c r="C93" s="7" t="n">
        <v>525</v>
      </c>
      <c r="D93" s="8" t="n">
        <f aca="false">C93-B93</f>
        <v>-75</v>
      </c>
    </row>
    <row r="94" customFormat="false" ht="14.25" hidden="false" customHeight="false" outlineLevel="0" collapsed="false">
      <c r="A94" s="6" t="s">
        <v>91</v>
      </c>
      <c r="B94" s="7" t="n">
        <v>1000</v>
      </c>
      <c r="C94" s="7" t="n">
        <v>1000</v>
      </c>
      <c r="D94" s="8" t="n">
        <f aca="false">C94-B94</f>
        <v>0</v>
      </c>
    </row>
    <row r="95" customFormat="false" ht="14.25" hidden="false" customHeight="false" outlineLevel="0" collapsed="false">
      <c r="A95" s="6" t="s">
        <v>92</v>
      </c>
      <c r="B95" s="7" t="n">
        <v>300</v>
      </c>
      <c r="C95" s="7" t="n">
        <v>500</v>
      </c>
      <c r="D95" s="8" t="n">
        <f aca="false">C95-B95</f>
        <v>200</v>
      </c>
    </row>
    <row r="96" customFormat="false" ht="14.25" hidden="false" customHeight="false" outlineLevel="0" collapsed="false">
      <c r="A96" s="6"/>
      <c r="B96" s="7"/>
      <c r="C96" s="7"/>
      <c r="D96" s="8"/>
    </row>
    <row r="97" customFormat="false" ht="15" hidden="false" customHeight="false" outlineLevel="0" collapsed="false">
      <c r="A97" s="13" t="s">
        <v>93</v>
      </c>
      <c r="B97" s="14" t="n">
        <f aca="false">B89+B41+B33+B24+B77</f>
        <v>43387.12</v>
      </c>
      <c r="C97" s="14" t="n">
        <f aca="false">C89+C41+C33+C24+C77</f>
        <v>28868.75</v>
      </c>
      <c r="D97" s="14" t="n">
        <f aca="false">D89+D41+D33+D24+D77</f>
        <v>-14518.37</v>
      </c>
    </row>
    <row r="98" customFormat="false" ht="14.25" hidden="false" customHeight="true" outlineLevel="0" collapsed="false">
      <c r="A98" s="26" t="s">
        <v>94</v>
      </c>
      <c r="B98" s="26"/>
      <c r="C98" s="26"/>
      <c r="D98" s="26"/>
    </row>
    <row r="99" customFormat="false" ht="14.25" hidden="false" customHeight="false" outlineLevel="0" collapsed="false">
      <c r="A99" s="6" t="s">
        <v>95</v>
      </c>
      <c r="B99" s="7" t="n">
        <f aca="false">500+1800</f>
        <v>2300</v>
      </c>
      <c r="C99" s="7" t="n">
        <f aca="false">1100</f>
        <v>1100</v>
      </c>
      <c r="D99" s="8" t="n">
        <f aca="false">C99-B99</f>
        <v>-1200</v>
      </c>
    </row>
    <row r="100" customFormat="false" ht="14.25" hidden="false" customHeight="false" outlineLevel="0" collapsed="false">
      <c r="A100" s="6" t="s">
        <v>96</v>
      </c>
      <c r="B100" s="7" t="n">
        <v>0</v>
      </c>
      <c r="C100" s="7" t="n">
        <f aca="false">40*20</f>
        <v>800</v>
      </c>
      <c r="D100" s="8" t="n">
        <f aca="false">C100-B100</f>
        <v>800</v>
      </c>
    </row>
    <row r="101" customFormat="false" ht="14.25" hidden="false" customHeight="false" outlineLevel="0" collapsed="false">
      <c r="A101" s="6" t="s">
        <v>97</v>
      </c>
      <c r="B101" s="7" t="n">
        <f aca="false">1850+300</f>
        <v>2150</v>
      </c>
      <c r="C101" s="7" t="n">
        <v>2000</v>
      </c>
      <c r="D101" s="8" t="n">
        <f aca="false">C101-B101</f>
        <v>-150</v>
      </c>
    </row>
    <row r="102" customFormat="false" ht="14.25" hidden="false" customHeight="false" outlineLevel="0" collapsed="false">
      <c r="A102" s="27" t="s">
        <v>98</v>
      </c>
      <c r="B102" s="7" t="n">
        <v>1500</v>
      </c>
      <c r="C102" s="7" t="n">
        <v>800</v>
      </c>
      <c r="D102" s="8" t="n">
        <f aca="false">C102-B102</f>
        <v>-700</v>
      </c>
    </row>
    <row r="103" customFormat="false" ht="14.25" hidden="false" customHeight="false" outlineLevel="0" collapsed="false">
      <c r="A103" s="6" t="s">
        <v>99</v>
      </c>
      <c r="B103" s="7" t="n">
        <v>4800</v>
      </c>
      <c r="C103" s="7" t="n">
        <v>4000</v>
      </c>
      <c r="D103" s="8" t="n">
        <f aca="false">C103-B103</f>
        <v>-800</v>
      </c>
    </row>
    <row r="104" customFormat="false" ht="14.25" hidden="false" customHeight="false" outlineLevel="0" collapsed="false">
      <c r="A104" s="6" t="s">
        <v>100</v>
      </c>
      <c r="B104" s="7" t="n">
        <v>5000</v>
      </c>
      <c r="C104" s="7" t="n">
        <v>3300</v>
      </c>
      <c r="D104" s="8" t="n">
        <f aca="false">C104-B104</f>
        <v>-1700</v>
      </c>
    </row>
    <row r="105" customFormat="false" ht="14.25" hidden="false" customHeight="false" outlineLevel="0" collapsed="false">
      <c r="A105" s="6" t="s">
        <v>101</v>
      </c>
      <c r="B105" s="7" t="n">
        <f aca="false">180+50+100</f>
        <v>330</v>
      </c>
      <c r="C105" s="7" t="n">
        <v>50</v>
      </c>
      <c r="D105" s="8" t="n">
        <f aca="false">C105-B105</f>
        <v>-280</v>
      </c>
    </row>
    <row r="106" customFormat="false" ht="14.25" hidden="false" customHeight="false" outlineLevel="0" collapsed="false">
      <c r="A106" s="6" t="s">
        <v>102</v>
      </c>
      <c r="B106" s="7" t="n">
        <v>0</v>
      </c>
      <c r="C106" s="7" t="n">
        <v>190</v>
      </c>
      <c r="D106" s="8" t="n">
        <f aca="false">C106-B106</f>
        <v>190</v>
      </c>
    </row>
    <row r="107" customFormat="false" ht="14.25" hidden="false" customHeight="false" outlineLevel="0" collapsed="false">
      <c r="A107" s="6" t="s">
        <v>103</v>
      </c>
      <c r="B107" s="7" t="n">
        <v>100</v>
      </c>
      <c r="C107" s="7" t="n">
        <v>60</v>
      </c>
      <c r="D107" s="8" t="n">
        <f aca="false">C107-B107</f>
        <v>-40</v>
      </c>
    </row>
    <row r="108" customFormat="false" ht="14.25" hidden="false" customHeight="false" outlineLevel="0" collapsed="false">
      <c r="A108" s="6" t="s">
        <v>104</v>
      </c>
      <c r="B108" s="7" t="n">
        <v>1200</v>
      </c>
      <c r="C108" s="7" t="n">
        <f aca="false">320*2</f>
        <v>640</v>
      </c>
      <c r="D108" s="8" t="n">
        <f aca="false">C108-B108</f>
        <v>-560</v>
      </c>
    </row>
    <row r="109" customFormat="false" ht="14.25" hidden="false" customHeight="false" outlineLevel="0" collapsed="false">
      <c r="A109" s="6" t="s">
        <v>105</v>
      </c>
      <c r="B109" s="7" t="n">
        <v>200</v>
      </c>
      <c r="C109" s="7" t="n">
        <f aca="false">2504*0.25</f>
        <v>626</v>
      </c>
      <c r="D109" s="8" t="n">
        <f aca="false">C109-B109</f>
        <v>426</v>
      </c>
    </row>
    <row r="110" customFormat="false" ht="14.25" hidden="false" customHeight="false" outlineLevel="0" collapsed="false">
      <c r="A110" s="6" t="s">
        <v>106</v>
      </c>
      <c r="B110" s="7" t="n">
        <v>100</v>
      </c>
      <c r="C110" s="7" t="n">
        <v>0</v>
      </c>
      <c r="D110" s="8" t="n">
        <f aca="false">C110-B110</f>
        <v>-100</v>
      </c>
    </row>
    <row r="111" customFormat="false" ht="14.25" hidden="false" customHeight="false" outlineLevel="0" collapsed="false">
      <c r="A111" s="6" t="s">
        <v>107</v>
      </c>
      <c r="B111" s="7" t="n">
        <v>500</v>
      </c>
      <c r="C111" s="7" t="n">
        <v>250</v>
      </c>
      <c r="D111" s="8" t="n">
        <f aca="false">C111-B111</f>
        <v>-250</v>
      </c>
    </row>
    <row r="112" customFormat="false" ht="14.25" hidden="false" customHeight="false" outlineLevel="0" collapsed="false">
      <c r="A112" s="6" t="s">
        <v>108</v>
      </c>
      <c r="B112" s="7" t="n">
        <f aca="false">300+1200</f>
        <v>1500</v>
      </c>
      <c r="C112" s="7" t="n">
        <v>1000</v>
      </c>
      <c r="D112" s="8" t="n">
        <f aca="false">C112-B112</f>
        <v>-500</v>
      </c>
    </row>
    <row r="113" customFormat="false" ht="14.25" hidden="false" customHeight="false" outlineLevel="0" collapsed="false">
      <c r="A113" s="6" t="s">
        <v>109</v>
      </c>
      <c r="B113" s="7" t="n">
        <v>100</v>
      </c>
      <c r="C113" s="7" t="n">
        <v>0</v>
      </c>
      <c r="D113" s="8" t="n">
        <f aca="false">C113-B113</f>
        <v>-100</v>
      </c>
    </row>
    <row r="114" customFormat="false" ht="14.25" hidden="false" customHeight="false" outlineLevel="0" collapsed="false">
      <c r="A114" s="6" t="s">
        <v>110</v>
      </c>
      <c r="B114" s="7" t="n">
        <v>300</v>
      </c>
      <c r="C114" s="7" t="n">
        <v>0</v>
      </c>
      <c r="D114" s="8" t="n">
        <f aca="false">C114-B114</f>
        <v>-300</v>
      </c>
    </row>
    <row r="115" customFormat="false" ht="14.25" hidden="false" customHeight="false" outlineLevel="0" collapsed="false">
      <c r="A115" s="6" t="s">
        <v>111</v>
      </c>
      <c r="B115" s="7" t="n">
        <v>2100</v>
      </c>
      <c r="C115" s="7" t="n">
        <v>1200</v>
      </c>
      <c r="D115" s="8" t="n">
        <f aca="false">C115-B115</f>
        <v>-900</v>
      </c>
    </row>
    <row r="116" customFormat="false" ht="15" hidden="false" customHeight="false" outlineLevel="0" collapsed="false">
      <c r="A116" s="13" t="s">
        <v>112</v>
      </c>
      <c r="B116" s="14" t="n">
        <f aca="false">SUM(B99:B115)</f>
        <v>22180</v>
      </c>
      <c r="C116" s="14" t="n">
        <f aca="false">SUM(C99:C115)</f>
        <v>16016</v>
      </c>
      <c r="D116" s="14" t="n">
        <f aca="false">SUM(D99:D115)</f>
        <v>-6164</v>
      </c>
    </row>
    <row r="117" customFormat="false" ht="14.25" hidden="false" customHeight="false" outlineLevel="0" collapsed="false">
      <c r="A117" s="28"/>
      <c r="B117" s="18"/>
      <c r="C117" s="18"/>
      <c r="D117" s="29"/>
    </row>
    <row r="118" customFormat="false" ht="15" hidden="false" customHeight="false" outlineLevel="0" collapsed="false">
      <c r="A118" s="13" t="s">
        <v>113</v>
      </c>
      <c r="B118" s="14" t="n">
        <f aca="false">B116+B97+B22</f>
        <v>68167.12</v>
      </c>
      <c r="C118" s="14" t="n">
        <f aca="false">C116+C97+C22</f>
        <v>62934.75</v>
      </c>
      <c r="D118" s="14" t="n">
        <f aca="false">D116+D97+D22</f>
        <v>-5232.37</v>
      </c>
    </row>
    <row r="119" customFormat="false" ht="14.25" hidden="false" customHeight="false" outlineLevel="0" collapsed="false">
      <c r="A119" s="30"/>
      <c r="B119" s="18"/>
      <c r="C119" s="18"/>
      <c r="D119" s="18"/>
    </row>
    <row r="120" customFormat="false" ht="14.25" hidden="false" customHeight="false" outlineLevel="0" collapsed="false">
      <c r="A120" s="10" t="s">
        <v>114</v>
      </c>
      <c r="B120" s="31"/>
      <c r="C120" s="17"/>
      <c r="D120" s="18"/>
    </row>
    <row r="121" customFormat="false" ht="14.25" hidden="false" customHeight="false" outlineLevel="0" collapsed="false">
      <c r="A121" s="10" t="s">
        <v>115</v>
      </c>
      <c r="B121" s="31" t="n">
        <v>0</v>
      </c>
      <c r="C121" s="32" t="n">
        <v>5239.87</v>
      </c>
      <c r="D121" s="8" t="n">
        <f aca="false">C121-B121</f>
        <v>5239.87</v>
      </c>
    </row>
    <row r="122" customFormat="false" ht="14.25" hidden="false" customHeight="false" outlineLevel="0" collapsed="false">
      <c r="A122" s="10" t="s">
        <v>116</v>
      </c>
      <c r="B122" s="31" t="n">
        <v>20000</v>
      </c>
      <c r="C122" s="32" t="n">
        <v>0</v>
      </c>
      <c r="D122" s="8" t="n">
        <f aca="false">C122-B122</f>
        <v>-20000</v>
      </c>
    </row>
    <row r="123" customFormat="false" ht="14.25" hidden="false" customHeight="false" outlineLevel="0" collapsed="false">
      <c r="A123" s="33"/>
      <c r="B123" s="17"/>
      <c r="C123" s="17"/>
      <c r="D123" s="18"/>
    </row>
    <row r="124" customFormat="false" ht="17.35" hidden="false" customHeight="false" outlineLevel="0" collapsed="false">
      <c r="A124" s="34" t="s">
        <v>117</v>
      </c>
      <c r="B124" s="35"/>
      <c r="C124" s="35"/>
      <c r="D124" s="36" t="n">
        <f aca="false">D118+D121</f>
        <v>7.50000000000091</v>
      </c>
    </row>
  </sheetData>
  <mergeCells count="5">
    <mergeCell ref="A1:A2"/>
    <mergeCell ref="B1:D1"/>
    <mergeCell ref="A3:D3"/>
    <mergeCell ref="A23:D23"/>
    <mergeCell ref="A98:D98"/>
  </mergeCells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LibreOffice/24.8.5.2$Windows_X86_64 LibreOffice_project/fddf2685c70b461e7832239a0162a77216259f22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/>
  <dc:language>fr-FR</dc:language>
  <dc:subject/>
  <dc:title/>
</cp:coreProperties>
</file>